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energyinstitute-my.sharepoint.com/personal/acryer_energyinst_org/Documents/Documents/"/>
    </mc:Choice>
  </mc:AlternateContent>
  <xr:revisionPtr revIDLastSave="0" documentId="8_{64D47FDD-B6C4-4CAC-A348-0D3768A23533}" xr6:coauthVersionLast="47" xr6:coauthVersionMax="47" xr10:uidLastSave="{00000000-0000-0000-0000-000000000000}"/>
  <bookViews>
    <workbookView xWindow="-110" yWindow="-110" windowWidth="19420" windowHeight="10300" xr2:uid="{EF153C4A-5397-40C9-9033-954DF2FAB952}"/>
  </bookViews>
  <sheets>
    <sheet name="Disclaimer" sheetId="11" r:id="rId1"/>
    <sheet name="Revision" sheetId="12" r:id="rId2"/>
    <sheet name="Installation Info&amp;Instructions" sheetId="8" r:id="rId3"/>
    <sheet name="Annex B - Acceptance Test" sheetId="5" r:id="rId4"/>
    <sheet name="Annex C - Ongoing Performance" sheetId="10" r:id="rId5"/>
  </sheets>
  <definedNames>
    <definedName name="_Toc90385745" localSheetId="3">'Annex B - Acceptance Test'!#REF!</definedName>
    <definedName name="IDSS" localSheetId="4">'Annex C - Ongoing Performance'!$C$10</definedName>
    <definedName name="IDSS">#REF!</definedName>
    <definedName name="IDWCA" localSheetId="4">'Annex C - Ongoing Performance'!$C$9</definedName>
    <definedName name="IDWCA">#REF!</definedName>
    <definedName name="Location" localSheetId="4">'Annex C - Ongoing Performance'!$C$3</definedName>
    <definedName name="Location">#REF!</definedName>
    <definedName name="Product" localSheetId="4">'Annex C - Ongoing Performance'!$C$11</definedName>
    <definedName name="Product">#REF!</definedName>
    <definedName name="PtsQty" localSheetId="4">'Annex C - Ongoing Performance'!$L$3</definedName>
    <definedName name="PtsQty">#REF!</definedName>
    <definedName name="UncertWCAvSamp" localSheetId="4">'Annex C - Ongoing Performance'!$L$6</definedName>
    <definedName name="UncertWCAvSam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5" l="1"/>
  <c r="AC2" i="10"/>
  <c r="AC3" i="10"/>
  <c r="AC5" i="10"/>
  <c r="M8" i="5" l="1"/>
  <c r="M7" i="5"/>
  <c r="AB2" i="10" l="1"/>
  <c r="AB3" i="10"/>
  <c r="AB5" i="10"/>
  <c r="Y2" i="10"/>
  <c r="Y3" i="10"/>
  <c r="Y5" i="10"/>
  <c r="Y6" i="10"/>
  <c r="Y7" i="10"/>
  <c r="Y8" i="10"/>
  <c r="Y9" i="10"/>
  <c r="X2" i="10"/>
  <c r="X3" i="10"/>
  <c r="X5" i="10"/>
  <c r="X6" i="10"/>
  <c r="X7" i="10"/>
  <c r="X8" i="10"/>
  <c r="X9" i="10"/>
  <c r="L6" i="10"/>
  <c r="AB8" i="10" l="1"/>
  <c r="AC8" i="10"/>
  <c r="AC6" i="10"/>
  <c r="AC9" i="10"/>
  <c r="AC7" i="10"/>
  <c r="AB7" i="10"/>
  <c r="AB6" i="10"/>
  <c r="AB9" i="10"/>
  <c r="C11" i="10"/>
  <c r="A11" i="10"/>
  <c r="C10" i="10"/>
  <c r="A10" i="10"/>
  <c r="C9" i="10"/>
  <c r="A9" i="10"/>
  <c r="C8" i="10"/>
  <c r="A8" i="10"/>
  <c r="C7" i="10"/>
  <c r="A7" i="10"/>
  <c r="C6" i="10"/>
  <c r="C5" i="10"/>
  <c r="C4" i="10"/>
  <c r="A6" i="10"/>
  <c r="A5" i="10"/>
  <c r="A4" i="10"/>
  <c r="A3" i="10"/>
  <c r="D10" i="5"/>
  <c r="D9" i="5"/>
  <c r="D8" i="5"/>
  <c r="D7" i="5"/>
  <c r="D6" i="5"/>
  <c r="D5" i="5"/>
  <c r="D4" i="5"/>
  <c r="D3" i="5"/>
  <c r="D2" i="5"/>
  <c r="A10" i="5"/>
  <c r="A9" i="5"/>
  <c r="A8" i="5"/>
  <c r="A7" i="5"/>
  <c r="A6" i="5"/>
  <c r="A5" i="5"/>
  <c r="A4" i="5"/>
  <c r="A3" i="5"/>
  <c r="A2" i="5"/>
  <c r="S8" i="10" l="1"/>
  <c r="C3" i="10"/>
  <c r="V2" i="10"/>
  <c r="W2" i="10" s="1"/>
  <c r="V3" i="10"/>
  <c r="W3" i="10" s="1"/>
  <c r="V4" i="10"/>
  <c r="W4" i="10" s="1"/>
  <c r="V5" i="10"/>
  <c r="W5" i="10" s="1"/>
  <c r="V6" i="10"/>
  <c r="W6" i="10" s="1"/>
  <c r="S7" i="10"/>
  <c r="V7" i="10"/>
  <c r="W7" i="10"/>
  <c r="V8" i="10"/>
  <c r="W8" i="10"/>
  <c r="V9" i="10"/>
  <c r="W9" i="10"/>
  <c r="V10" i="10"/>
  <c r="W10" i="10"/>
  <c r="S11" i="10"/>
  <c r="V11" i="10"/>
  <c r="W11" i="10" s="1"/>
  <c r="V12" i="10"/>
  <c r="W12" i="10" s="1"/>
  <c r="S13" i="10"/>
  <c r="V13" i="10"/>
  <c r="W13" i="10"/>
  <c r="V14" i="10"/>
  <c r="W14" i="10" s="1"/>
  <c r="S15" i="10"/>
  <c r="V15" i="10"/>
  <c r="W15" i="10" s="1"/>
  <c r="V16" i="10"/>
  <c r="W16" i="10"/>
  <c r="V17" i="10"/>
  <c r="W17" i="10" s="1"/>
  <c r="V18" i="10"/>
  <c r="W18" i="10" s="1"/>
  <c r="V19" i="10"/>
  <c r="W19" i="10"/>
  <c r="V20" i="10"/>
  <c r="W20" i="10" s="1"/>
  <c r="S21" i="10"/>
  <c r="V21" i="10"/>
  <c r="W21" i="10" s="1"/>
  <c r="V22" i="10"/>
  <c r="W22" i="10" s="1"/>
  <c r="V23" i="10"/>
  <c r="W23" i="10" s="1"/>
  <c r="V24" i="10"/>
  <c r="W24" i="10" s="1"/>
  <c r="V25" i="10"/>
  <c r="W25" i="10" s="1"/>
  <c r="V26" i="10"/>
  <c r="W26" i="10"/>
  <c r="S27" i="10"/>
  <c r="V27" i="10"/>
  <c r="W27" i="10" s="1"/>
  <c r="S28" i="10"/>
  <c r="V28" i="10"/>
  <c r="W28" i="10" s="1"/>
  <c r="V29" i="10"/>
  <c r="W29" i="10" s="1"/>
  <c r="V30" i="10"/>
  <c r="W30" i="10" s="1"/>
  <c r="S31" i="10"/>
  <c r="V31" i="10"/>
  <c r="W31" i="10" s="1"/>
  <c r="V32" i="10"/>
  <c r="W32" i="10" s="1"/>
  <c r="V33" i="10"/>
  <c r="W33" i="10" s="1"/>
  <c r="S34" i="10"/>
  <c r="V34" i="10"/>
  <c r="W34" i="10" s="1"/>
  <c r="V35" i="10"/>
  <c r="W35" i="10"/>
  <c r="V36" i="10"/>
  <c r="W36" i="10"/>
  <c r="S37" i="10"/>
  <c r="V37" i="10"/>
  <c r="W37" i="10" s="1"/>
  <c r="V38" i="10"/>
  <c r="W38" i="10" s="1"/>
  <c r="V39" i="10"/>
  <c r="W39" i="10"/>
  <c r="S40" i="10"/>
  <c r="V40" i="10"/>
  <c r="W40" i="10"/>
  <c r="V41" i="10"/>
  <c r="W41" i="10" s="1"/>
  <c r="V42" i="10"/>
  <c r="W42" i="10" s="1"/>
  <c r="S43" i="10"/>
  <c r="V43" i="10"/>
  <c r="W43" i="10" s="1"/>
  <c r="V44" i="10"/>
  <c r="W44" i="10" s="1"/>
  <c r="V45" i="10"/>
  <c r="W45" i="10" s="1"/>
  <c r="S46" i="10"/>
  <c r="V46" i="10"/>
  <c r="W46" i="10"/>
  <c r="V47" i="10"/>
  <c r="W47" i="10" s="1"/>
  <c r="V48" i="10"/>
  <c r="W48" i="10"/>
  <c r="V49" i="10"/>
  <c r="W49" i="10" s="1"/>
  <c r="V50" i="10"/>
  <c r="W50" i="10" s="1"/>
  <c r="V51" i="10"/>
  <c r="W51" i="10" s="1"/>
  <c r="S52" i="10"/>
  <c r="V52" i="10"/>
  <c r="W52" i="10" s="1"/>
  <c r="V53" i="10"/>
  <c r="W53" i="10" s="1"/>
  <c r="V54" i="10"/>
  <c r="W54" i="10" s="1"/>
  <c r="V55" i="10"/>
  <c r="W55" i="10" s="1"/>
  <c r="V56" i="10"/>
  <c r="W56" i="10" s="1"/>
  <c r="S57" i="10"/>
  <c r="V57" i="10"/>
  <c r="W57" i="10" s="1"/>
  <c r="V58" i="10"/>
  <c r="W58" i="10" s="1"/>
  <c r="V59" i="10"/>
  <c r="W59" i="10" s="1"/>
  <c r="V60" i="10"/>
  <c r="W60" i="10" s="1"/>
  <c r="V61" i="10"/>
  <c r="W61" i="10" s="1"/>
  <c r="V62" i="10"/>
  <c r="W62" i="10" s="1"/>
  <c r="V63" i="10"/>
  <c r="W63" i="10" s="1"/>
  <c r="V64" i="10"/>
  <c r="W64" i="10" s="1"/>
  <c r="V65" i="10"/>
  <c r="W65" i="10" s="1"/>
  <c r="V66" i="10"/>
  <c r="W66" i="10" s="1"/>
  <c r="V67" i="10"/>
  <c r="W67" i="10" s="1"/>
  <c r="V68" i="10"/>
  <c r="W68" i="10" s="1"/>
  <c r="V69" i="10"/>
  <c r="W69" i="10" s="1"/>
  <c r="V70" i="10"/>
  <c r="W70" i="10" s="1"/>
  <c r="V71" i="10"/>
  <c r="W71" i="10" s="1"/>
  <c r="V72" i="10"/>
  <c r="W72" i="10" s="1"/>
  <c r="V73" i="10"/>
  <c r="W73" i="10" s="1"/>
  <c r="V74" i="10"/>
  <c r="W74" i="10" s="1"/>
  <c r="V75" i="10"/>
  <c r="W75" i="10"/>
  <c r="V76" i="10"/>
  <c r="W76" i="10" s="1"/>
  <c r="E71" i="5"/>
  <c r="E60" i="5"/>
  <c r="E49" i="5"/>
  <c r="E27" i="5"/>
  <c r="C71" i="5"/>
  <c r="F70" i="5"/>
  <c r="F69" i="5"/>
  <c r="F68" i="5"/>
  <c r="F67" i="5"/>
  <c r="F66" i="5"/>
  <c r="B66" i="5"/>
  <c r="B67" i="5" s="1"/>
  <c r="B68" i="5" s="1"/>
  <c r="B69" i="5" s="1"/>
  <c r="B70" i="5" s="1"/>
  <c r="F65" i="5"/>
  <c r="C60" i="5"/>
  <c r="K8" i="5" s="1"/>
  <c r="F59" i="5"/>
  <c r="F58" i="5"/>
  <c r="F57" i="5"/>
  <c r="F56" i="5"/>
  <c r="F55" i="5"/>
  <c r="B55" i="5"/>
  <c r="B56" i="5" s="1"/>
  <c r="B57" i="5" s="1"/>
  <c r="B58" i="5" s="1"/>
  <c r="B59" i="5" s="1"/>
  <c r="F54" i="5"/>
  <c r="C49" i="5"/>
  <c r="F48" i="5"/>
  <c r="F47" i="5"/>
  <c r="F46" i="5"/>
  <c r="F45" i="5"/>
  <c r="F44" i="5"/>
  <c r="B44" i="5"/>
  <c r="B45" i="5" s="1"/>
  <c r="B46" i="5" s="1"/>
  <c r="B47" i="5" s="1"/>
  <c r="B48" i="5" s="1"/>
  <c r="F43" i="5"/>
  <c r="B22" i="5"/>
  <c r="B23" i="5" s="1"/>
  <c r="B24" i="5" s="1"/>
  <c r="B25" i="5" s="1"/>
  <c r="B26" i="5" s="1"/>
  <c r="B33" i="5"/>
  <c r="B34" i="5" s="1"/>
  <c r="B35" i="5" s="1"/>
  <c r="B36" i="5" s="1"/>
  <c r="B37" i="5" s="1"/>
  <c r="C38" i="5"/>
  <c r="K7" i="5" s="1"/>
  <c r="F37" i="5"/>
  <c r="F36" i="5"/>
  <c r="F35" i="5"/>
  <c r="F34" i="5"/>
  <c r="F33" i="5"/>
  <c r="F32" i="5"/>
  <c r="F24" i="5"/>
  <c r="F25" i="5"/>
  <c r="F26" i="5"/>
  <c r="F21" i="5"/>
  <c r="C27" i="5"/>
  <c r="F22" i="5"/>
  <c r="F23" i="5"/>
  <c r="X34" i="10" l="1"/>
  <c r="Y34" i="10"/>
  <c r="AC34" i="10"/>
  <c r="AB34" i="10"/>
  <c r="X43" i="10"/>
  <c r="Y43" i="10"/>
  <c r="AB43" i="10"/>
  <c r="AC43" i="10"/>
  <c r="Y31" i="10"/>
  <c r="X31" i="10"/>
  <c r="AB31" i="10"/>
  <c r="AC31" i="10"/>
  <c r="X40" i="10"/>
  <c r="Y40" i="10"/>
  <c r="AB40" i="10"/>
  <c r="AC40" i="10"/>
  <c r="Y54" i="10"/>
  <c r="X54" i="10"/>
  <c r="AC54" i="10"/>
  <c r="AB54" i="10"/>
  <c r="X32" i="10"/>
  <c r="Y32" i="10"/>
  <c r="AB32" i="10"/>
  <c r="AC32" i="10"/>
  <c r="Y46" i="10"/>
  <c r="X46" i="10"/>
  <c r="AC46" i="10"/>
  <c r="AB46" i="10"/>
  <c r="X52" i="10"/>
  <c r="Y52" i="10"/>
  <c r="AB52" i="10"/>
  <c r="AC52" i="10"/>
  <c r="Y37" i="10"/>
  <c r="X37" i="10"/>
  <c r="AC37" i="10"/>
  <c r="AB37" i="10"/>
  <c r="X51" i="10"/>
  <c r="Y51" i="10"/>
  <c r="AB51" i="10"/>
  <c r="AC51" i="10"/>
  <c r="X24" i="10"/>
  <c r="Y24" i="10"/>
  <c r="AC24" i="10"/>
  <c r="AB24" i="10"/>
  <c r="X72" i="10"/>
  <c r="Y72" i="10"/>
  <c r="AA72" i="10" s="1"/>
  <c r="AC72" i="10"/>
  <c r="AB72" i="10"/>
  <c r="X71" i="10"/>
  <c r="Y71" i="10"/>
  <c r="AB71" i="10"/>
  <c r="AC71" i="10"/>
  <c r="X64" i="10"/>
  <c r="Y64" i="10"/>
  <c r="AC64" i="10"/>
  <c r="AB64" i="10"/>
  <c r="X57" i="10"/>
  <c r="Y57" i="10"/>
  <c r="AC57" i="10"/>
  <c r="AB57" i="10"/>
  <c r="Y53" i="10"/>
  <c r="X53" i="10"/>
  <c r="AB53" i="10"/>
  <c r="AC53" i="10"/>
  <c r="Y45" i="10"/>
  <c r="X45" i="10"/>
  <c r="AB45" i="10"/>
  <c r="AC45" i="10"/>
  <c r="X41" i="10"/>
  <c r="Y41" i="10"/>
  <c r="AC41" i="10"/>
  <c r="AB41" i="10"/>
  <c r="X23" i="10"/>
  <c r="Y23" i="10"/>
  <c r="AB23" i="10"/>
  <c r="AC23" i="10"/>
  <c r="Y70" i="10"/>
  <c r="X70" i="10"/>
  <c r="AC70" i="10"/>
  <c r="AB70" i="10"/>
  <c r="Y63" i="10"/>
  <c r="X63" i="10"/>
  <c r="AB63" i="10"/>
  <c r="AC63" i="10"/>
  <c r="X36" i="10"/>
  <c r="Y36" i="10"/>
  <c r="AC36" i="10"/>
  <c r="AB36" i="10"/>
  <c r="X27" i="10"/>
  <c r="Y27" i="10"/>
  <c r="AC27" i="10"/>
  <c r="AB27" i="10"/>
  <c r="Y22" i="10"/>
  <c r="X22" i="10"/>
  <c r="AB22" i="10"/>
  <c r="AC22" i="10"/>
  <c r="X26" i="10"/>
  <c r="Y26" i="10"/>
  <c r="AB26" i="10"/>
  <c r="AC26" i="10"/>
  <c r="X14" i="10"/>
  <c r="Y14" i="10"/>
  <c r="AC14" i="10"/>
  <c r="AB14" i="10"/>
  <c r="Y62" i="10"/>
  <c r="X62" i="10"/>
  <c r="AC62" i="10"/>
  <c r="AB62" i="10"/>
  <c r="X44" i="10"/>
  <c r="Y44" i="10"/>
  <c r="AC44" i="10"/>
  <c r="AB44" i="10"/>
  <c r="X76" i="10"/>
  <c r="Y76" i="10"/>
  <c r="AC76" i="10"/>
  <c r="AB76" i="10"/>
  <c r="X68" i="10"/>
  <c r="Y68" i="10"/>
  <c r="AB68" i="10"/>
  <c r="AC68" i="10"/>
  <c r="X35" i="10"/>
  <c r="Y35" i="10"/>
  <c r="AC35" i="10"/>
  <c r="AB35" i="10"/>
  <c r="X25" i="10"/>
  <c r="Y25" i="10"/>
  <c r="AB25" i="10"/>
  <c r="AC25" i="10"/>
  <c r="X13" i="10"/>
  <c r="Y13" i="10"/>
  <c r="AB13" i="10"/>
  <c r="AC13" i="10"/>
  <c r="X58" i="10"/>
  <c r="Y58" i="10"/>
  <c r="AC58" i="10"/>
  <c r="AB58" i="10"/>
  <c r="X42" i="10"/>
  <c r="Y42" i="10"/>
  <c r="AC42" i="10"/>
  <c r="AB42" i="10"/>
  <c r="X28" i="10"/>
  <c r="Y28" i="10"/>
  <c r="AB28" i="10"/>
  <c r="AC28" i="10"/>
  <c r="Y69" i="10"/>
  <c r="X69" i="10"/>
  <c r="AC69" i="10"/>
  <c r="AB69" i="10"/>
  <c r="X48" i="10"/>
  <c r="Y48" i="10"/>
  <c r="AC48" i="10"/>
  <c r="AB48" i="10"/>
  <c r="X55" i="10"/>
  <c r="Y55" i="10"/>
  <c r="AB55" i="10"/>
  <c r="AC55" i="10"/>
  <c r="X75" i="10"/>
  <c r="Y75" i="10"/>
  <c r="AC75" i="10"/>
  <c r="AB75" i="10"/>
  <c r="X67" i="10"/>
  <c r="Y67" i="10"/>
  <c r="AB67" i="10"/>
  <c r="AC67" i="10"/>
  <c r="Y47" i="10"/>
  <c r="X47" i="10"/>
  <c r="AC47" i="10"/>
  <c r="AB47" i="10"/>
  <c r="X39" i="10"/>
  <c r="Y39" i="10"/>
  <c r="AB39" i="10"/>
  <c r="AC39" i="10"/>
  <c r="Y30" i="10"/>
  <c r="X30" i="10"/>
  <c r="AC30" i="10"/>
  <c r="AB30" i="10"/>
  <c r="Y21" i="10"/>
  <c r="X21" i="10"/>
  <c r="AC21" i="10"/>
  <c r="AB21" i="10"/>
  <c r="X12" i="10"/>
  <c r="Y12" i="10"/>
  <c r="AB12" i="10"/>
  <c r="AC12" i="10"/>
  <c r="X65" i="10"/>
  <c r="Y65" i="10"/>
  <c r="AB65" i="10"/>
  <c r="AC65" i="10"/>
  <c r="X49" i="10"/>
  <c r="Y49" i="10"/>
  <c r="AC49" i="10"/>
  <c r="AB49" i="10"/>
  <c r="X33" i="10"/>
  <c r="Y33" i="10"/>
  <c r="AC33" i="10"/>
  <c r="AB33" i="10"/>
  <c r="X56" i="10"/>
  <c r="Y56" i="10"/>
  <c r="AC56" i="10"/>
  <c r="AB56" i="10"/>
  <c r="Y61" i="10"/>
  <c r="X61" i="10"/>
  <c r="AC61" i="10"/>
  <c r="AB61" i="10"/>
  <c r="X74" i="10"/>
  <c r="Y74" i="10"/>
  <c r="Z74" i="10" s="1"/>
  <c r="AB74" i="10"/>
  <c r="AC74" i="10"/>
  <c r="X66" i="10"/>
  <c r="Y66" i="10"/>
  <c r="AC66" i="10"/>
  <c r="AB66" i="10"/>
  <c r="X60" i="10"/>
  <c r="Y60" i="10"/>
  <c r="AB60" i="10"/>
  <c r="AC60" i="10"/>
  <c r="Y38" i="10"/>
  <c r="X38" i="10"/>
  <c r="AB38" i="10"/>
  <c r="AC38" i="10"/>
  <c r="X20" i="10"/>
  <c r="Y20" i="10"/>
  <c r="AB20" i="10"/>
  <c r="AC20" i="10"/>
  <c r="X11" i="10"/>
  <c r="Y10" i="10"/>
  <c r="Y11" i="10"/>
  <c r="X10" i="10"/>
  <c r="AC11" i="10"/>
  <c r="AB11" i="10"/>
  <c r="AC10" i="10"/>
  <c r="AB10" i="10"/>
  <c r="X73" i="10"/>
  <c r="Y73" i="10"/>
  <c r="AB73" i="10"/>
  <c r="AC73" i="10"/>
  <c r="X59" i="10"/>
  <c r="Y59" i="10"/>
  <c r="AB59" i="10"/>
  <c r="AC59" i="10"/>
  <c r="X50" i="10"/>
  <c r="Y50" i="10"/>
  <c r="AC50" i="10"/>
  <c r="AB50" i="10"/>
  <c r="Y29" i="10"/>
  <c r="X29" i="10"/>
  <c r="AB29" i="10"/>
  <c r="AC29" i="10"/>
  <c r="Y18" i="10"/>
  <c r="X16" i="10"/>
  <c r="Y16" i="10"/>
  <c r="Y17" i="10"/>
  <c r="X15" i="10"/>
  <c r="Y19" i="10"/>
  <c r="X17" i="10"/>
  <c r="Y15" i="10"/>
  <c r="X18" i="10"/>
  <c r="X19" i="10"/>
  <c r="AC16" i="10"/>
  <c r="AB15" i="10"/>
  <c r="AC17" i="10"/>
  <c r="AC18" i="10"/>
  <c r="AC19" i="10"/>
  <c r="AC15" i="10"/>
  <c r="AB18" i="10"/>
  <c r="AB16" i="10"/>
  <c r="AB19" i="10"/>
  <c r="AB17" i="10"/>
  <c r="AC4" i="10"/>
  <c r="Y4" i="10"/>
  <c r="X4" i="10"/>
  <c r="AB4" i="10"/>
  <c r="F71" i="5"/>
  <c r="F49" i="5"/>
  <c r="S72" i="10"/>
  <c r="S70" i="10"/>
  <c r="S68" i="10"/>
  <c r="S66" i="10"/>
  <c r="S64" i="10"/>
  <c r="S62" i="10"/>
  <c r="S54" i="10"/>
  <c r="S16" i="10"/>
  <c r="S51" i="10"/>
  <c r="S32" i="10"/>
  <c r="S29" i="10"/>
  <c r="S17" i="10"/>
  <c r="S4" i="10"/>
  <c r="S73" i="10"/>
  <c r="S56" i="10"/>
  <c r="S24" i="10"/>
  <c r="S18" i="10"/>
  <c r="S14" i="10"/>
  <c r="S10" i="10"/>
  <c r="B50" i="10"/>
  <c r="S76" i="10"/>
  <c r="S71" i="10"/>
  <c r="S69" i="10"/>
  <c r="S67" i="10"/>
  <c r="S65" i="10"/>
  <c r="S63" i="10"/>
  <c r="S58" i="10"/>
  <c r="S53" i="10"/>
  <c r="S45" i="10"/>
  <c r="S42" i="10"/>
  <c r="S39" i="10"/>
  <c r="S36" i="10"/>
  <c r="S33" i="10"/>
  <c r="S30" i="10"/>
  <c r="S25" i="10"/>
  <c r="S19" i="10"/>
  <c r="S9" i="10"/>
  <c r="S75" i="10"/>
  <c r="B28" i="10"/>
  <c r="S22" i="10"/>
  <c r="S6" i="10"/>
  <c r="S59" i="10"/>
  <c r="S49" i="10"/>
  <c r="S47" i="10"/>
  <c r="S44" i="10"/>
  <c r="S41" i="10"/>
  <c r="S38" i="10"/>
  <c r="S35" i="10"/>
  <c r="S23" i="10"/>
  <c r="S5" i="10"/>
  <c r="S3" i="10"/>
  <c r="S2" i="10"/>
  <c r="S61" i="10"/>
  <c r="S12" i="10"/>
  <c r="S74" i="10"/>
  <c r="S60" i="10"/>
  <c r="S55" i="10"/>
  <c r="S50" i="10"/>
  <c r="S48" i="10"/>
  <c r="S26" i="10"/>
  <c r="S20" i="10"/>
  <c r="Z7" i="10"/>
  <c r="Z6" i="10"/>
  <c r="Z9" i="10"/>
  <c r="Z8" i="10"/>
  <c r="Z3" i="10"/>
  <c r="AA2" i="10"/>
  <c r="AA7" i="10"/>
  <c r="AA6" i="10"/>
  <c r="Z5" i="10"/>
  <c r="AA9" i="10"/>
  <c r="AA8" i="10"/>
  <c r="Z2" i="10"/>
  <c r="AA5" i="10"/>
  <c r="AA3" i="10"/>
  <c r="F60" i="5"/>
  <c r="F38" i="5"/>
  <c r="AA74" i="10" l="1"/>
  <c r="Z4" i="10"/>
  <c r="AA4" i="10"/>
  <c r="Z71" i="10"/>
  <c r="Z73" i="10"/>
  <c r="AA20" i="10"/>
  <c r="Z64" i="10"/>
  <c r="AA71" i="10"/>
  <c r="AA50" i="10"/>
  <c r="AA19" i="10"/>
  <c r="AA27" i="10"/>
  <c r="AA73" i="10"/>
  <c r="Z15" i="10"/>
  <c r="Z33" i="10"/>
  <c r="AA18" i="10"/>
  <c r="Z17" i="10"/>
  <c r="AA15" i="10"/>
  <c r="Z62" i="10"/>
  <c r="AA62" i="10"/>
  <c r="Z63" i="10"/>
  <c r="AA17" i="10"/>
  <c r="Z21" i="10"/>
  <c r="AA67" i="10"/>
  <c r="Z28" i="10"/>
  <c r="AA68" i="10"/>
  <c r="Z25" i="10"/>
  <c r="AA16" i="10"/>
  <c r="Z30" i="10"/>
  <c r="Z70" i="10"/>
  <c r="Z67" i="10"/>
  <c r="Z50" i="10"/>
  <c r="AA22" i="10"/>
  <c r="Z31" i="10"/>
  <c r="AA25" i="10"/>
  <c r="Z65" i="10"/>
  <c r="Z23" i="10"/>
  <c r="AA21" i="10"/>
  <c r="AA23" i="10"/>
  <c r="AA24" i="10"/>
  <c r="Z27" i="10"/>
  <c r="AA28" i="10"/>
  <c r="Z19" i="10"/>
  <c r="Z68" i="10"/>
  <c r="Z29" i="10"/>
  <c r="Z66" i="10"/>
  <c r="Z72" i="10"/>
  <c r="AA65" i="10"/>
  <c r="AA26" i="10"/>
  <c r="AA69" i="10"/>
  <c r="Z69" i="10"/>
  <c r="AA64" i="10"/>
  <c r="AA63" i="10"/>
  <c r="AA70" i="10"/>
  <c r="Z22" i="10"/>
  <c r="AA66" i="10"/>
  <c r="Z39" i="10"/>
  <c r="AA39" i="10"/>
  <c r="AA51" i="10"/>
  <c r="Z51" i="10"/>
  <c r="Z34" i="10"/>
  <c r="AA34" i="10"/>
  <c r="AA46" i="10"/>
  <c r="Z46" i="10"/>
  <c r="AA30" i="10"/>
  <c r="Z52" i="10"/>
  <c r="AA52" i="10"/>
  <c r="AA76" i="10"/>
  <c r="Z76" i="10"/>
  <c r="AA31" i="10"/>
  <c r="AA59" i="10"/>
  <c r="Z59" i="10"/>
  <c r="Z61" i="10"/>
  <c r="AA61" i="10"/>
  <c r="AA53" i="10"/>
  <c r="Z53" i="10"/>
  <c r="Z36" i="10"/>
  <c r="AA36" i="10"/>
  <c r="AA48" i="10"/>
  <c r="Z48" i="10"/>
  <c r="Z13" i="10"/>
  <c r="AA13" i="10"/>
  <c r="Z14" i="10"/>
  <c r="AA14" i="10"/>
  <c r="Z56" i="10"/>
  <c r="AA56" i="10"/>
  <c r="Z43" i="10"/>
  <c r="AA43" i="10"/>
  <c r="AA55" i="10"/>
  <c r="Z55" i="10"/>
  <c r="Z38" i="10"/>
  <c r="AA38" i="10"/>
  <c r="Z12" i="10"/>
  <c r="AA12" i="10"/>
  <c r="Z26" i="10"/>
  <c r="AA57" i="10"/>
  <c r="Z57" i="10"/>
  <c r="Z18" i="10"/>
  <c r="Z41" i="10"/>
  <c r="AA41" i="10"/>
  <c r="Z45" i="10"/>
  <c r="AA45" i="10"/>
  <c r="Z40" i="10"/>
  <c r="AA40" i="10"/>
  <c r="AA33" i="10"/>
  <c r="Z11" i="10"/>
  <c r="AA11" i="10"/>
  <c r="AA29" i="10"/>
  <c r="Z35" i="10"/>
  <c r="AA35" i="10"/>
  <c r="AA47" i="10"/>
  <c r="Z47" i="10"/>
  <c r="Z42" i="10"/>
  <c r="AA42" i="10"/>
  <c r="Z60" i="10"/>
  <c r="AA60" i="10"/>
  <c r="Z37" i="10"/>
  <c r="AA37" i="10"/>
  <c r="AA49" i="10"/>
  <c r="Z49" i="10"/>
  <c r="Z32" i="10"/>
  <c r="AA32" i="10"/>
  <c r="Z44" i="10"/>
  <c r="AA44" i="10"/>
  <c r="Z16" i="10"/>
  <c r="Z10" i="10"/>
  <c r="AA10" i="10"/>
  <c r="Z20" i="10"/>
  <c r="Z54" i="10"/>
  <c r="AA54" i="10"/>
  <c r="Z58" i="10"/>
  <c r="AA58" i="10"/>
  <c r="Z24" i="10"/>
  <c r="Z75" i="10"/>
  <c r="AA75" i="10"/>
  <c r="F2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C1" authorId="0" shapeId="0" xr:uid="{AD0786F2-2C13-40AB-A034-DA84A45F6EA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Pass if previous 10 consecutive results are within MPE.</t>
        </r>
      </text>
    </comment>
  </commentList>
</comments>
</file>

<file path=xl/sharedStrings.xml><?xml version="1.0" encoding="utf-8"?>
<sst xmlns="http://schemas.openxmlformats.org/spreadsheetml/2006/main" count="211" uniqueCount="101">
  <si>
    <t>Microwave</t>
  </si>
  <si>
    <t>Line Size (inches)</t>
  </si>
  <si>
    <t>Service</t>
  </si>
  <si>
    <t>LACT</t>
  </si>
  <si>
    <t>WCA Technology</t>
  </si>
  <si>
    <t>Type of Sampling System</t>
  </si>
  <si>
    <t>Installation Type</t>
  </si>
  <si>
    <t>12"</t>
  </si>
  <si>
    <t xml:space="preserve"> </t>
  </si>
  <si>
    <t>Comments</t>
  </si>
  <si>
    <t>Batch ID</t>
  </si>
  <si>
    <t>Sample #</t>
  </si>
  <si>
    <t>WTI</t>
  </si>
  <si>
    <t xml:space="preserve">Time </t>
  </si>
  <si>
    <t>(hh:mm:ss)</t>
  </si>
  <si>
    <t xml:space="preserve">Composite Sample </t>
  </si>
  <si>
    <t>Vol % Water</t>
  </si>
  <si>
    <t xml:space="preserve">Manual Spot Avg </t>
  </si>
  <si>
    <t>Result #1</t>
  </si>
  <si>
    <t>Manual Spot Sample Results</t>
  </si>
  <si>
    <t>Result #3</t>
  </si>
  <si>
    <t>Result #2</t>
  </si>
  <si>
    <t>Composite Sample Results</t>
  </si>
  <si>
    <t>WCA Sample Avg</t>
  </si>
  <si>
    <t>Averages</t>
  </si>
  <si>
    <t>Water Injection 1</t>
  </si>
  <si>
    <t>Calc Water Injection</t>
  </si>
  <si>
    <t>Avg Vol % Water</t>
  </si>
  <si>
    <t>Complies with API MPMS 10.10 Section 6?</t>
  </si>
  <si>
    <t>Select or fill out each highlighted cell below</t>
  </si>
  <si>
    <t>Water Injection 2</t>
  </si>
  <si>
    <t>Baseline Start</t>
  </si>
  <si>
    <t>Baseline Mid</t>
  </si>
  <si>
    <t>Baseline End</t>
  </si>
  <si>
    <t>WCA FWA</t>
  </si>
  <si>
    <t>Annex B - Performance Acceptance Test</t>
  </si>
  <si>
    <t>Annex B - Example Worksheet WCA Performance Acceptance Test (PAT)</t>
  </si>
  <si>
    <t>Annex C - Ongoing Performance Test</t>
  </si>
  <si>
    <t>In Line</t>
  </si>
  <si>
    <t>Insertion</t>
  </si>
  <si>
    <t>MPE (WCA vs. Sampling Uncertainty)</t>
  </si>
  <si>
    <t>WCA 1</t>
  </si>
  <si>
    <t>WCA ID</t>
  </si>
  <si>
    <t>WCA MPE</t>
  </si>
  <si>
    <t>Metering System ABC Sampling</t>
  </si>
  <si>
    <t>Sampling System ID</t>
  </si>
  <si>
    <t>Calculation</t>
  </si>
  <si>
    <t>Product Group</t>
  </si>
  <si>
    <t>Input</t>
  </si>
  <si>
    <t>Station XYZ</t>
  </si>
  <si>
    <t>Location</t>
  </si>
  <si>
    <t>Legend</t>
  </si>
  <si>
    <t>WCA Pass / Fail?</t>
  </si>
  <si>
    <t>Lower Control Limit - Running</t>
  </si>
  <si>
    <t>Control Limit - Running (2SD)</t>
  </si>
  <si>
    <t>2SD</t>
  </si>
  <si>
    <t>Error Magnitude - Running Mean</t>
  </si>
  <si>
    <t>Error Measured - WCA vs. Sampling</t>
  </si>
  <si>
    <t>WCA FWA Result (%)</t>
  </si>
  <si>
    <t>Composite Sampler Result (%)</t>
  </si>
  <si>
    <t>Batch Closing Date</t>
  </si>
  <si>
    <t>MPE</t>
  </si>
  <si>
    <t>1. Select or fill out each highlighted cell</t>
  </si>
  <si>
    <t>2. This data set is for FWA WCA comparison against the Water Injection Test</t>
  </si>
  <si>
    <t xml:space="preserve">3. Please complete the form for pass as well as fail scenarios </t>
  </si>
  <si>
    <t>4. Use the acceptance criteria in API Ch. 8.2 for pass or fail</t>
  </si>
  <si>
    <t>2. This data set is only for FWA WCA comparison against the automatic composite sample (not manual samples)</t>
  </si>
  <si>
    <t>4. Note any changes or adjustments in the comments column</t>
  </si>
  <si>
    <t>Instructions &amp; General Notes</t>
  </si>
  <si>
    <t>Batch finished earlier than expected</t>
  </si>
  <si>
    <t>Yes</t>
  </si>
  <si>
    <t>Comments related to PAT here (if any)</t>
  </si>
  <si>
    <t>General comments here (if any)</t>
  </si>
  <si>
    <t>Date</t>
  </si>
  <si>
    <t>Revision</t>
  </si>
  <si>
    <t>Comment</t>
  </si>
  <si>
    <t>API MPMS 10.10 Annex - WCA Installation General Information (to be completed for each Product Group)</t>
  </si>
  <si>
    <t>Product used during PAT</t>
  </si>
  <si>
    <t>Average Flow Rate (BPH) during PAT</t>
  </si>
  <si>
    <t>Average Fluid Density (API) during PAT</t>
  </si>
  <si>
    <t>Lab Analytical Method used for PAT</t>
  </si>
  <si>
    <t>ANS</t>
  </si>
  <si>
    <t>WCA FWA %</t>
  </si>
  <si>
    <t>Absolute Test Results</t>
  </si>
  <si>
    <t>Pass</t>
  </si>
  <si>
    <t>Total Water%</t>
  </si>
  <si>
    <t>Water Injection Test 1</t>
  </si>
  <si>
    <t>Water Injection Test 2</t>
  </si>
  <si>
    <t>Av Vol % Water</t>
  </si>
  <si>
    <t>Error Magnitude - WCA vs. Sampling</t>
  </si>
  <si>
    <t>Date of last PAT</t>
  </si>
  <si>
    <r>
      <rPr>
        <b/>
        <u/>
        <sz val="11"/>
        <color theme="1"/>
        <rFont val="Calibri"/>
        <family val="2"/>
        <scheme val="minor"/>
      </rPr>
      <t xml:space="preserve">Notes:
</t>
    </r>
    <r>
      <rPr>
        <sz val="11"/>
        <color theme="1"/>
        <rFont val="Calibri"/>
        <family val="2"/>
        <scheme val="minor"/>
      </rPr>
      <t xml:space="preserve">
1. Maximum permissible error (MPE's) for the sampling system and the water cut analyzer can be based on results of testing per API MPMS 8.2 or manufacturer's specified MPE for this application.
2. A water cut analyzer (WCA) is deemed suitable as a secondary measurement device while the primary sampling system is temporarily out of service, i.e., due to an equipment failure, when the magnitude of the measured error (WCA FWA vs. sampling results) is not greater than the maximum permissible error (MPE) for 10 consecutive batches. Thereafter to improve sensitivity the number of running points can be reduced to 5. The MPE is based on the uncertainty of the sampling and Analysis system (e.g., can be assumed as the max observed error during the water injection test under worst case conditions) and the MPE of the water cut analyzer (e.g., as advised by the manufacturer for application or otherwise statistically derived). The MPE is shown on the ongoing performance control chart below (red dashed line).
3.  The ongoing performance control chart also includes control limits (green dashed line(s)). When a measured error is within the MPE and has exceeded these control limits, the cause should be investigated, including verification of the WCA.</t>
    </r>
  </si>
  <si>
    <t>Sampler Test</t>
  </si>
  <si>
    <t>WCA Test</t>
  </si>
  <si>
    <t>C. Sampler%</t>
  </si>
  <si>
    <t>No. of running batches (5 minimum)</t>
  </si>
  <si>
    <t>Annex C - Water Cut Analyzer (WCA) Ongoing Verification Log for Product Groups (Maximum Permissible Error MPE)</t>
  </si>
  <si>
    <t>Sampling and Analysis System MPE</t>
  </si>
  <si>
    <t>Coulometric KF Mass</t>
  </si>
  <si>
    <t xml:space="preserve">API publications necessarily address problems of a general nature. With respect to particular circumstances, local, state, and federal laws and regulations should be reviewed. Neither API nor any of API’s employees, subcontractors, consultants, committees, or other assignees make any warranty or representation, either express or implied, with respect to the accuracy, completeness, or usefulness of the information contained herein, or assume any liability or responsibility for any use, or the results of such use, of any information or process disclosed in this publication. Neither API nor any of API’s employees, subcontractors, consultants, or other assignees represent that use of this publication would not infringe upon privately owned rights. API publications may be used by anyone desiring to do so. Every effort has been made by the Institute to assure the accuracy and reliability of the data contained in them; however, the Institute makes no representation, warranty, or guarantee in connection with this publication and hereby expressly disclaims any liability or responsibility for loss or damage resulting from its use or for the violation of any authorities having jurisdiction with which this publication may conflict. API publications are published to facilitate the broad availability of proven, sound engineering and operating practices. These publications are not intended to obviate the need for applying sound engineering judgment regarding when and where these publications should be utilized. The formulation and publication of API publications is not intended in any way to inhibit anyone from using any other practices. Any manufacturer marking equipment or materials in conformance with the marking requirements of an API standard is solely responsible for complying with all the applicable requirements of that standard. API does not represent, warrant, or guarantee that such products do in fact conform to the applicable API standard.   </t>
  </si>
  <si>
    <t>First Issue (GP)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</si>
</sst>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h:mm:ss;@"/>
    <numFmt numFmtId="166" formatCode="0.000%"/>
    <numFmt numFmtId="167" formatCode="0.0000%"/>
  </numFmts>
  <fonts count="17">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b/>
      <sz val="12"/>
      <color theme="1"/>
      <name val="Calibri"/>
      <family val="2"/>
      <scheme val="minor"/>
    </font>
    <font>
      <sz val="11"/>
      <color theme="0"/>
      <name val="Calibri"/>
      <family val="2"/>
      <scheme val="minor"/>
    </font>
    <font>
      <sz val="9"/>
      <color theme="1"/>
      <name val="Calibri"/>
      <family val="2"/>
      <scheme val="minor"/>
    </font>
    <font>
      <sz val="9"/>
      <color theme="1" tint="0.34998626667073579"/>
      <name val="Calibri"/>
      <family val="2"/>
      <scheme val="minor"/>
    </font>
    <font>
      <sz val="10"/>
      <name val="Geneva"/>
    </font>
    <font>
      <sz val="10"/>
      <name val="Arial"/>
      <family val="2"/>
    </font>
    <font>
      <sz val="10"/>
      <color theme="1"/>
      <name val="Arial"/>
      <family val="2"/>
    </font>
    <font>
      <b/>
      <u/>
      <sz val="11"/>
      <color theme="1"/>
      <name val="Calibri"/>
      <family val="2"/>
      <scheme val="minor"/>
    </font>
    <font>
      <b/>
      <sz val="10"/>
      <color theme="0"/>
      <name val="Arial"/>
      <family val="2"/>
    </font>
    <font>
      <b/>
      <sz val="20"/>
      <name val="Calibri"/>
      <family val="2"/>
      <scheme val="minor"/>
    </font>
    <font>
      <b/>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D9E1F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auto="1"/>
      </top>
      <bottom/>
      <diagonal/>
    </border>
    <border>
      <left/>
      <right/>
      <top style="thin">
        <color indexed="64"/>
      </top>
      <bottom style="thin">
        <color indexed="64"/>
      </bottom>
      <diagonal/>
    </border>
  </borders>
  <cellStyleXfs count="5">
    <xf numFmtId="0" fontId="0" fillId="0" borderId="0"/>
    <xf numFmtId="9" fontId="2" fillId="0" borderId="0" applyFont="0" applyFill="0" applyBorder="0" applyAlignment="0" applyProtection="0"/>
    <xf numFmtId="0" fontId="10" fillId="0" borderId="0"/>
    <xf numFmtId="9" fontId="2" fillId="0" borderId="0" applyFont="0" applyFill="0" applyBorder="0" applyAlignment="0" applyProtection="0"/>
    <xf numFmtId="0" fontId="11" fillId="0" borderId="0"/>
  </cellStyleXfs>
  <cellXfs count="125">
    <xf numFmtId="0" fontId="0" fillId="0" borderId="0" xfId="0"/>
    <xf numFmtId="0" fontId="0" fillId="0" borderId="0" xfId="0" applyAlignment="1">
      <alignment vertical="center"/>
    </xf>
    <xf numFmtId="0" fontId="3" fillId="0" borderId="0" xfId="0" applyFont="1"/>
    <xf numFmtId="0" fontId="8" fillId="0" borderId="0" xfId="0" applyFont="1" applyAlignment="1">
      <alignment vertical="center"/>
    </xf>
    <xf numFmtId="0" fontId="9" fillId="0" borderId="0" xfId="0" applyFont="1" applyAlignment="1">
      <alignment horizontal="center" vertical="center"/>
    </xf>
    <xf numFmtId="14" fontId="9" fillId="0" borderId="0" xfId="0" applyNumberFormat="1" applyFont="1" applyAlignment="1">
      <alignment horizontal="center" vertical="center"/>
    </xf>
    <xf numFmtId="0" fontId="10" fillId="0" borderId="0" xfId="2" applyAlignment="1">
      <alignment vertical="center"/>
    </xf>
    <xf numFmtId="166" fontId="11" fillId="3" borderId="0" xfId="3" applyNumberFormat="1" applyFont="1" applyFill="1" applyAlignment="1">
      <alignment horizontal="center" vertical="center"/>
    </xf>
    <xf numFmtId="10" fontId="11" fillId="3" borderId="0" xfId="2" applyNumberFormat="1" applyFont="1" applyFill="1" applyAlignment="1">
      <alignment horizontal="center" vertical="center"/>
    </xf>
    <xf numFmtId="10" fontId="11" fillId="4" borderId="0" xfId="2" applyNumberFormat="1" applyFont="1" applyFill="1" applyAlignment="1">
      <alignment horizontal="center" vertical="center"/>
    </xf>
    <xf numFmtId="166" fontId="11" fillId="4" borderId="0" xfId="2" applyNumberFormat="1" applyFont="1" applyFill="1" applyAlignment="1">
      <alignment horizontal="center" vertical="center"/>
    </xf>
    <xf numFmtId="14" fontId="11" fillId="4" borderId="0" xfId="4" applyNumberFormat="1" applyFill="1" applyAlignment="1" applyProtection="1">
      <alignment horizontal="center" vertical="center" wrapText="1" readingOrder="1"/>
      <protection locked="0"/>
    </xf>
    <xf numFmtId="0" fontId="7" fillId="0" borderId="0" xfId="0" applyFont="1" applyAlignment="1">
      <alignment vertical="center"/>
    </xf>
    <xf numFmtId="10" fontId="11" fillId="3" borderId="0" xfId="0" applyNumberFormat="1" applyFont="1" applyFill="1" applyAlignment="1">
      <alignment horizontal="center" vertical="center"/>
    </xf>
    <xf numFmtId="10" fontId="11" fillId="4" borderId="0" xfId="0" applyNumberFormat="1" applyFont="1" applyFill="1" applyAlignment="1">
      <alignment horizontal="center" vertical="center"/>
    </xf>
    <xf numFmtId="166" fontId="11" fillId="4" borderId="0" xfId="0" applyNumberFormat="1" applyFont="1" applyFill="1" applyAlignment="1">
      <alignment horizontal="center" vertical="center"/>
    </xf>
    <xf numFmtId="166" fontId="11" fillId="3" borderId="0" xfId="3" applyNumberFormat="1" applyFont="1" applyFill="1" applyBorder="1" applyAlignment="1">
      <alignment horizontal="center" vertical="center"/>
    </xf>
    <xf numFmtId="166" fontId="12" fillId="3" borderId="0" xfId="3" applyNumberFormat="1" applyFont="1" applyFill="1" applyBorder="1" applyAlignment="1">
      <alignment horizontal="center" vertical="center"/>
    </xf>
    <xf numFmtId="167" fontId="0" fillId="3" borderId="1" xfId="3" applyNumberFormat="1" applyFont="1" applyFill="1" applyBorder="1" applyAlignment="1">
      <alignment vertical="center"/>
    </xf>
    <xf numFmtId="167" fontId="0" fillId="4" borderId="1" xfId="3" applyNumberFormat="1" applyFont="1" applyFill="1" applyBorder="1" applyAlignment="1">
      <alignment vertical="center"/>
    </xf>
    <xf numFmtId="0" fontId="0" fillId="4" borderId="1" xfId="0" applyFill="1" applyBorder="1" applyAlignment="1">
      <alignment horizontal="center" vertical="center"/>
    </xf>
    <xf numFmtId="1" fontId="14" fillId="0" borderId="0" xfId="0" applyNumberFormat="1" applyFont="1" applyAlignment="1">
      <alignment horizontal="center" vertical="center" wrapText="1"/>
    </xf>
    <xf numFmtId="0" fontId="14" fillId="0" borderId="0" xfId="0" applyFont="1" applyAlignment="1">
      <alignment horizontal="center" vertical="center" wrapText="1"/>
    </xf>
    <xf numFmtId="164" fontId="0" fillId="4" borderId="1" xfId="0" applyNumberFormat="1" applyFill="1" applyBorder="1" applyAlignment="1">
      <alignment horizontal="center"/>
    </xf>
    <xf numFmtId="164" fontId="0" fillId="4" borderId="1" xfId="0" applyNumberFormat="1" applyFill="1" applyBorder="1" applyAlignment="1">
      <alignment horizontal="center" vertical="center"/>
    </xf>
    <xf numFmtId="0" fontId="0" fillId="4" borderId="0" xfId="0" applyFill="1"/>
    <xf numFmtId="0" fontId="0" fillId="2" borderId="0" xfId="0" applyFill="1"/>
    <xf numFmtId="0" fontId="6" fillId="2" borderId="0" xfId="0" applyFont="1" applyFill="1"/>
    <xf numFmtId="0" fontId="5" fillId="2"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0" fillId="2" borderId="1" xfId="0" applyFill="1" applyBorder="1" applyAlignment="1">
      <alignment horizontal="center"/>
    </xf>
    <xf numFmtId="0" fontId="1" fillId="2" borderId="0" xfId="0" applyFont="1" applyFill="1" applyAlignment="1">
      <alignment horizontal="center"/>
    </xf>
    <xf numFmtId="164" fontId="0" fillId="2" borderId="0" xfId="0" applyNumberFormat="1" applyFill="1" applyAlignment="1">
      <alignment horizontal="center"/>
    </xf>
    <xf numFmtId="0" fontId="1" fillId="2" borderId="8" xfId="0" applyFont="1" applyFill="1" applyBorder="1" applyAlignment="1">
      <alignment horizontal="left" vertical="center"/>
    </xf>
    <xf numFmtId="0" fontId="0" fillId="4" borderId="8" xfId="0" applyFill="1" applyBorder="1" applyAlignment="1">
      <alignment horizontal="center" vertical="center"/>
    </xf>
    <xf numFmtId="0" fontId="1" fillId="2" borderId="1" xfId="0" applyFont="1" applyFill="1" applyBorder="1" applyAlignment="1">
      <alignment horizontal="left" vertical="center"/>
    </xf>
    <xf numFmtId="0" fontId="1" fillId="2" borderId="10" xfId="0" applyFont="1" applyFill="1" applyBorder="1"/>
    <xf numFmtId="0" fontId="0" fillId="2" borderId="11" xfId="0" applyFill="1" applyBorder="1"/>
    <xf numFmtId="164" fontId="0" fillId="5" borderId="1" xfId="0" applyNumberFormat="1" applyFill="1" applyBorder="1" applyAlignment="1">
      <alignment horizontal="center"/>
    </xf>
    <xf numFmtId="0" fontId="0" fillId="2" borderId="0" xfId="0" applyFill="1" applyAlignment="1">
      <alignment horizontal="center"/>
    </xf>
    <xf numFmtId="0" fontId="5" fillId="2" borderId="0" xfId="0" applyFont="1" applyFill="1"/>
    <xf numFmtId="1" fontId="14" fillId="0" borderId="0" xfId="0" applyNumberFormat="1" applyFont="1" applyAlignment="1">
      <alignment horizontal="left" vertical="center" wrapText="1"/>
    </xf>
    <xf numFmtId="1" fontId="11" fillId="0" borderId="0" xfId="1" applyNumberFormat="1" applyFont="1" applyFill="1" applyAlignment="1">
      <alignment horizontal="left" vertical="center"/>
    </xf>
    <xf numFmtId="0" fontId="9" fillId="0" borderId="0" xfId="0" applyFont="1" applyAlignment="1">
      <alignment horizontal="left" vertical="center"/>
    </xf>
    <xf numFmtId="0" fontId="0" fillId="0" borderId="0" xfId="0" applyAlignment="1">
      <alignment horizontal="left" vertical="center"/>
    </xf>
    <xf numFmtId="14" fontId="0" fillId="2" borderId="1" xfId="0" applyNumberFormat="1" applyFill="1" applyBorder="1" applyAlignment="1">
      <alignment horizontal="center"/>
    </xf>
    <xf numFmtId="0" fontId="0" fillId="2" borderId="1" xfId="0" applyFill="1" applyBorder="1" applyAlignment="1">
      <alignment horizontal="left"/>
    </xf>
    <xf numFmtId="165" fontId="0" fillId="4" borderId="1" xfId="0" applyNumberFormat="1" applyFill="1" applyBorder="1" applyAlignment="1">
      <alignment horizontal="center" vertical="center"/>
    </xf>
    <xf numFmtId="164" fontId="0" fillId="4" borderId="1" xfId="0" applyNumberFormat="1" applyFill="1" applyBorder="1" applyAlignment="1">
      <alignment horizontal="center" vertical="top"/>
    </xf>
    <xf numFmtId="0" fontId="16" fillId="0" borderId="1" xfId="0" applyFont="1" applyBorder="1" applyAlignment="1">
      <alignment horizontal="center" vertical="top"/>
    </xf>
    <xf numFmtId="0" fontId="16" fillId="0" borderId="10" xfId="0" applyFont="1" applyBorder="1" applyAlignment="1">
      <alignment horizontal="center" vertical="top"/>
    </xf>
    <xf numFmtId="164" fontId="0" fillId="0" borderId="10" xfId="0" applyNumberFormat="1" applyBorder="1" applyAlignment="1">
      <alignment horizontal="center" vertical="top"/>
    </xf>
    <xf numFmtId="0" fontId="0" fillId="2" borderId="0" xfId="0" applyFill="1" applyAlignment="1">
      <alignment horizontal="left" vertical="center" wrapText="1" indent="1"/>
    </xf>
    <xf numFmtId="0" fontId="0" fillId="4" borderId="12" xfId="0" applyFill="1" applyBorder="1" applyAlignment="1">
      <alignment horizontal="left" vertical="top"/>
    </xf>
    <xf numFmtId="0" fontId="0" fillId="4" borderId="13" xfId="0" applyFill="1" applyBorder="1" applyAlignment="1">
      <alignment horizontal="left" vertical="top"/>
    </xf>
    <xf numFmtId="0" fontId="0" fillId="4" borderId="4" xfId="0" applyFill="1" applyBorder="1" applyAlignment="1">
      <alignment horizontal="left" vertical="top"/>
    </xf>
    <xf numFmtId="0" fontId="0" fillId="4" borderId="5" xfId="0" applyFill="1" applyBorder="1" applyAlignment="1">
      <alignment horizontal="left" vertical="top"/>
    </xf>
    <xf numFmtId="0" fontId="0" fillId="4" borderId="2" xfId="0" applyFill="1" applyBorder="1" applyAlignment="1">
      <alignment horizontal="left" vertical="top"/>
    </xf>
    <xf numFmtId="0" fontId="0" fillId="4" borderId="9" xfId="0" applyFill="1" applyBorder="1" applyAlignment="1">
      <alignment horizontal="left" vertical="top"/>
    </xf>
    <xf numFmtId="0" fontId="1" fillId="2" borderId="1" xfId="0" applyFont="1" applyFill="1" applyBorder="1" applyAlignment="1">
      <alignment horizontal="left" vertical="center"/>
    </xf>
    <xf numFmtId="14" fontId="0" fillId="4" borderId="1" xfId="0" applyNumberFormat="1"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1" fillId="2" borderId="10" xfId="0" applyFont="1" applyFill="1" applyBorder="1" applyAlignment="1">
      <alignment horizontal="left" vertical="center"/>
    </xf>
    <xf numFmtId="0" fontId="1" fillId="2" borderId="15" xfId="0" applyFont="1" applyFill="1" applyBorder="1" applyAlignment="1">
      <alignment horizontal="left" vertical="center"/>
    </xf>
    <xf numFmtId="0" fontId="1" fillId="2" borderId="11" xfId="0" applyFont="1" applyFill="1" applyBorder="1" applyAlignment="1">
      <alignment horizontal="lef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4" borderId="1" xfId="0" applyFill="1" applyBorder="1" applyAlignment="1">
      <alignment horizontal="center" vertical="center"/>
    </xf>
    <xf numFmtId="0" fontId="1" fillId="2" borderId="10" xfId="0" applyFont="1" applyFill="1" applyBorder="1" applyAlignment="1">
      <alignment horizontal="center"/>
    </xf>
    <xf numFmtId="0" fontId="1" fillId="2" borderId="11" xfId="0" applyFont="1" applyFill="1" applyBorder="1" applyAlignment="1">
      <alignment horizontal="center"/>
    </xf>
    <xf numFmtId="164" fontId="0" fillId="4" borderId="1" xfId="0" applyNumberFormat="1" applyFill="1" applyBorder="1" applyAlignment="1">
      <alignment horizontal="center"/>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2" xfId="0" applyFont="1" applyFill="1" applyBorder="1" applyAlignment="1">
      <alignment horizontal="center"/>
    </xf>
    <xf numFmtId="0" fontId="3" fillId="2" borderId="9" xfId="0" applyFont="1" applyFill="1" applyBorder="1" applyAlignment="1">
      <alignment horizontal="center"/>
    </xf>
    <xf numFmtId="0" fontId="1" fillId="2" borderId="10"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5" xfId="0" applyFont="1" applyFill="1" applyBorder="1" applyAlignment="1">
      <alignment horizontal="center"/>
    </xf>
    <xf numFmtId="0" fontId="1" fillId="0" borderId="1" xfId="0" applyFont="1" applyBorder="1" applyAlignment="1">
      <alignment horizontal="center" vertical="center"/>
    </xf>
    <xf numFmtId="0" fontId="0" fillId="5" borderId="1" xfId="0" applyFill="1" applyBorder="1" applyAlignment="1">
      <alignment horizontal="center" vertical="center"/>
    </xf>
    <xf numFmtId="0" fontId="0" fillId="4" borderId="14" xfId="0" applyFill="1" applyBorder="1" applyAlignment="1">
      <alignment horizontal="left" vertical="top"/>
    </xf>
    <xf numFmtId="0" fontId="0" fillId="4" borderId="0" xfId="0" applyFill="1" applyAlignment="1">
      <alignment horizontal="left" vertical="top"/>
    </xf>
    <xf numFmtId="0" fontId="0" fillId="4" borderId="3" xfId="0" applyFill="1" applyBorder="1" applyAlignment="1">
      <alignment horizontal="left" vertical="top"/>
    </xf>
    <xf numFmtId="0" fontId="16" fillId="0" borderId="10" xfId="0" applyFont="1" applyBorder="1" applyAlignment="1">
      <alignment horizontal="center" vertical="top"/>
    </xf>
    <xf numFmtId="0" fontId="16" fillId="0" borderId="11" xfId="0" applyFont="1" applyBorder="1" applyAlignment="1">
      <alignment horizontal="center" vertical="top"/>
    </xf>
    <xf numFmtId="164" fontId="0" fillId="0" borderId="10" xfId="0" applyNumberFormat="1" applyBorder="1" applyAlignment="1">
      <alignment horizontal="center" vertical="top"/>
    </xf>
    <xf numFmtId="164" fontId="0" fillId="0" borderId="11" xfId="0" applyNumberFormat="1" applyBorder="1" applyAlignment="1">
      <alignment horizontal="center" vertical="top"/>
    </xf>
    <xf numFmtId="0" fontId="1" fillId="0" borderId="10" xfId="0" applyFont="1" applyBorder="1" applyAlignment="1">
      <alignment horizontal="left" vertical="top"/>
    </xf>
    <xf numFmtId="0" fontId="1" fillId="0" borderId="15" xfId="0" applyFont="1" applyBorder="1" applyAlignment="1">
      <alignment horizontal="left" vertical="top"/>
    </xf>
    <xf numFmtId="0" fontId="0" fillId="0" borderId="10" xfId="0"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5" fillId="0" borderId="0" xfId="0" applyFont="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left" vertical="center"/>
    </xf>
    <xf numFmtId="0" fontId="0" fillId="0" borderId="1" xfId="0" applyBorder="1" applyAlignment="1">
      <alignment horizontal="center" vertical="center"/>
    </xf>
    <xf numFmtId="0" fontId="1" fillId="0" borderId="15" xfId="0" applyFont="1" applyBorder="1" applyAlignment="1">
      <alignment horizontal="left"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cellXfs>
  <cellStyles count="5">
    <cellStyle name="Normal" xfId="0" builtinId="0"/>
    <cellStyle name="Normal 2" xfId="2" xr:uid="{30F59789-A608-4EAA-A538-DE993F81EEE7}"/>
    <cellStyle name="Normal 2 2" xfId="4" xr:uid="{7D401A20-594D-48BF-9553-146383EC425D}"/>
    <cellStyle name="Percent" xfId="1" builtinId="5"/>
    <cellStyle name="Percent 2" xfId="3" xr:uid="{7B72605F-6571-4FB2-80A1-AACD23487A5C}"/>
  </cellStyles>
  <dxfs count="18">
    <dxf>
      <font>
        <color rgb="FF00B050"/>
      </font>
    </dxf>
    <dxf>
      <font>
        <color rgb="FFFF0000"/>
      </font>
    </dxf>
    <dxf>
      <font>
        <color rgb="FF9C0006"/>
      </font>
      <fill>
        <patternFill>
          <bgColor rgb="FFFFC7CE"/>
        </patternFill>
      </fill>
    </dxf>
    <dxf>
      <font>
        <b val="0"/>
        <i val="0"/>
        <strike val="0"/>
        <condense val="0"/>
        <extend val="0"/>
        <outline val="0"/>
        <shadow val="0"/>
        <u val="none"/>
        <vertAlign val="baseline"/>
        <sz val="10"/>
        <color auto="1"/>
        <name val="Arial"/>
        <family val="2"/>
        <scheme val="none"/>
      </font>
      <numFmt numFmtId="1" formatCode="0"/>
      <fill>
        <patternFill patternType="none">
          <fgColor rgb="FF000000"/>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6" formatCode="0.000%"/>
      <fill>
        <patternFill patternType="solid">
          <fgColor indexed="64"/>
          <bgColor theme="4"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6" formatCode="0.000%"/>
      <fill>
        <patternFill patternType="solid">
          <fgColor indexed="64"/>
          <bgColor theme="4"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6" formatCode="0.000%"/>
      <fill>
        <patternFill patternType="solid">
          <fgColor indexed="64"/>
          <bgColor theme="4"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6" formatCode="0.000%"/>
      <fill>
        <patternFill patternType="solid">
          <fgColor indexed="64"/>
          <bgColor theme="4"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6" formatCode="0.000%"/>
      <fill>
        <patternFill patternType="solid">
          <fgColor indexed="64"/>
          <bgColor theme="4"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6" formatCode="0.000%"/>
      <fill>
        <patternFill patternType="solid">
          <fgColor indexed="64"/>
          <bgColor theme="4"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4"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4"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rgb="FFFFFFCC"/>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6" formatCode="0.000%"/>
      <fill>
        <patternFill patternType="solid">
          <fgColor indexed="64"/>
          <bgColor rgb="FFFFFFCC"/>
        </patternFill>
      </fill>
      <alignment horizontal="center" vertical="center" textRotation="0" wrapText="0" indent="0" justifyLastLine="0" shrinkToFit="0" readingOrder="0"/>
    </dxf>
    <dxf>
      <font>
        <b val="0"/>
        <strike val="0"/>
        <outline val="0"/>
        <shadow val="0"/>
        <u val="none"/>
        <vertAlign val="baseline"/>
        <sz val="10"/>
        <color auto="1"/>
        <name val="Arial"/>
        <family val="2"/>
        <scheme val="none"/>
      </font>
      <numFmt numFmtId="168" formatCode="m/d/yyyy"/>
      <fill>
        <patternFill patternType="solid">
          <fgColor indexed="64"/>
          <bgColor rgb="FFFFFFCC"/>
        </patternFill>
      </fill>
      <alignment horizontal="center" vertical="center" textRotation="0" wrapText="1" indent="0" justifyLastLine="0" shrinkToFit="0" readingOrder="1"/>
      <protection locked="0" hidden="0"/>
    </dxf>
    <dxf>
      <font>
        <b val="0"/>
        <strike val="0"/>
        <outline val="0"/>
        <shadow val="0"/>
        <u val="none"/>
        <vertAlign val="baseline"/>
        <sz val="10"/>
        <color auto="1"/>
        <name val="Arial"/>
        <family val="2"/>
        <scheme val="none"/>
      </font>
      <numFmt numFmtId="168" formatCode="m/d/yyyy"/>
      <fill>
        <patternFill patternType="solid">
          <fgColor indexed="64"/>
          <bgColor rgb="FFFFFFCC"/>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10"/>
        <color auto="1"/>
        <name val="Arial"/>
        <family val="2"/>
        <scheme val="none"/>
      </font>
      <numFmt numFmtId="1" formatCode="0"/>
      <fill>
        <patternFill patternType="none">
          <fgColor rgb="FF000000"/>
          <bgColor auto="1"/>
        </patternFill>
      </fill>
      <alignment horizontal="center" vertical="center" textRotation="0" wrapText="0" indent="0" justifyLastLine="0" shrinkToFit="0" readingOrder="0"/>
    </dxf>
    <dxf>
      <font>
        <b/>
        <i val="0"/>
        <strike val="0"/>
        <condense val="0"/>
        <extend val="0"/>
        <outline val="0"/>
        <shadow val="0"/>
        <u val="none"/>
        <vertAlign val="baseline"/>
        <sz val="10"/>
        <color theme="0"/>
        <name val="Arial"/>
        <family val="2"/>
        <scheme val="none"/>
      </font>
      <numFmt numFmtId="1" formatCode="0"/>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colors>
    <mruColors>
      <color rgb="FFFFFFCC"/>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'Annex C - Ongoing Performance'!$B$50</c:f>
          <c:strCache>
            <c:ptCount val="1"/>
            <c:pt idx="0">
              <c:v>Station XYZ - WTI - WCA 1 vs. Metering System ABC Sampling - Ongoing Performance Control Chart</c:v>
            </c:pt>
          </c:strCache>
        </c:strRef>
      </c:tx>
      <c:layout>
        <c:manualLayout>
          <c:xMode val="edge"/>
          <c:yMode val="edge"/>
          <c:x val="0.15520948203122845"/>
          <c:y val="3.888888888888889E-2"/>
        </c:manualLayout>
      </c:layout>
      <c:overlay val="0"/>
      <c:txPr>
        <a:bodyPr/>
        <a:lstStyle/>
        <a:p>
          <a:pPr>
            <a:defRPr sz="1200"/>
          </a:pPr>
          <a:endParaRPr lang="en-US"/>
        </a:p>
      </c:txPr>
    </c:title>
    <c:autoTitleDeleted val="0"/>
    <c:plotArea>
      <c:layout>
        <c:manualLayout>
          <c:layoutTarget val="inner"/>
          <c:xMode val="edge"/>
          <c:yMode val="edge"/>
          <c:x val="6.2434367835168147E-2"/>
          <c:y val="0.20521008403361343"/>
          <c:w val="0.92092478074387041"/>
          <c:h val="0.62211958799267741"/>
        </c:manualLayout>
      </c:layout>
      <c:lineChart>
        <c:grouping val="standard"/>
        <c:varyColors val="0"/>
        <c:ser>
          <c:idx val="1"/>
          <c:order val="0"/>
          <c:tx>
            <c:strRef>
              <c:f>'Annex C - Ongoing Performance'!$W$1</c:f>
              <c:strCache>
                <c:ptCount val="1"/>
                <c:pt idx="0">
                  <c:v>Error Magnitude - WCA vs. Sampling</c:v>
                </c:pt>
              </c:strCache>
            </c:strRef>
          </c:tx>
          <c:spPr>
            <a:ln w="12700">
              <a:solidFill>
                <a:schemeClr val="accent4"/>
              </a:solidFill>
            </a:ln>
          </c:spPr>
          <c:marker>
            <c:symbol val="triangle"/>
            <c:size val="5"/>
            <c:spPr>
              <a:solidFill>
                <a:schemeClr val="accent4"/>
              </a:solidFill>
              <a:ln>
                <a:noFill/>
              </a:ln>
            </c:spPr>
          </c:marker>
          <c:cat>
            <c:numRef>
              <c:f>'Annex C - Ongoing Performance'!$R$2:$R$76</c:f>
              <c:numCache>
                <c:formatCode>m/d/yyyy</c:formatCode>
                <c:ptCount val="75"/>
                <c:pt idx="0">
                  <c:v>45139</c:v>
                </c:pt>
                <c:pt idx="1">
                  <c:v>45140</c:v>
                </c:pt>
                <c:pt idx="2">
                  <c:v>45141</c:v>
                </c:pt>
                <c:pt idx="3">
                  <c:v>45142</c:v>
                </c:pt>
                <c:pt idx="4">
                  <c:v>45143</c:v>
                </c:pt>
                <c:pt idx="5">
                  <c:v>45144</c:v>
                </c:pt>
                <c:pt idx="6">
                  <c:v>45145</c:v>
                </c:pt>
                <c:pt idx="7">
                  <c:v>45146</c:v>
                </c:pt>
                <c:pt idx="8">
                  <c:v>45147</c:v>
                </c:pt>
                <c:pt idx="9">
                  <c:v>45148</c:v>
                </c:pt>
                <c:pt idx="10">
                  <c:v>45149</c:v>
                </c:pt>
                <c:pt idx="11">
                  <c:v>45150</c:v>
                </c:pt>
                <c:pt idx="12">
                  <c:v>45151</c:v>
                </c:pt>
                <c:pt idx="13">
                  <c:v>45152</c:v>
                </c:pt>
                <c:pt idx="14">
                  <c:v>45153</c:v>
                </c:pt>
                <c:pt idx="15">
                  <c:v>45154</c:v>
                </c:pt>
                <c:pt idx="16">
                  <c:v>45155</c:v>
                </c:pt>
                <c:pt idx="17">
                  <c:v>45156</c:v>
                </c:pt>
                <c:pt idx="18">
                  <c:v>45157</c:v>
                </c:pt>
                <c:pt idx="19">
                  <c:v>45158</c:v>
                </c:pt>
                <c:pt idx="20">
                  <c:v>45159</c:v>
                </c:pt>
                <c:pt idx="21">
                  <c:v>45160</c:v>
                </c:pt>
                <c:pt idx="22">
                  <c:v>45161</c:v>
                </c:pt>
                <c:pt idx="23">
                  <c:v>45162</c:v>
                </c:pt>
                <c:pt idx="24">
                  <c:v>45163</c:v>
                </c:pt>
                <c:pt idx="25">
                  <c:v>45164</c:v>
                </c:pt>
                <c:pt idx="26">
                  <c:v>45165</c:v>
                </c:pt>
                <c:pt idx="27">
                  <c:v>45166</c:v>
                </c:pt>
                <c:pt idx="28">
                  <c:v>45167</c:v>
                </c:pt>
                <c:pt idx="29">
                  <c:v>45168</c:v>
                </c:pt>
                <c:pt idx="30">
                  <c:v>45169</c:v>
                </c:pt>
                <c:pt idx="31">
                  <c:v>45170</c:v>
                </c:pt>
                <c:pt idx="32">
                  <c:v>45171</c:v>
                </c:pt>
                <c:pt idx="33">
                  <c:v>45172</c:v>
                </c:pt>
                <c:pt idx="34">
                  <c:v>45173</c:v>
                </c:pt>
                <c:pt idx="35">
                  <c:v>45174</c:v>
                </c:pt>
                <c:pt idx="36">
                  <c:v>45175</c:v>
                </c:pt>
                <c:pt idx="37">
                  <c:v>45176</c:v>
                </c:pt>
                <c:pt idx="38">
                  <c:v>45177</c:v>
                </c:pt>
                <c:pt idx="39">
                  <c:v>45178</c:v>
                </c:pt>
                <c:pt idx="40">
                  <c:v>45179</c:v>
                </c:pt>
                <c:pt idx="41">
                  <c:v>45180</c:v>
                </c:pt>
                <c:pt idx="42">
                  <c:v>45181</c:v>
                </c:pt>
                <c:pt idx="43">
                  <c:v>45182</c:v>
                </c:pt>
                <c:pt idx="44">
                  <c:v>45183</c:v>
                </c:pt>
                <c:pt idx="45">
                  <c:v>45184</c:v>
                </c:pt>
                <c:pt idx="46">
                  <c:v>45185</c:v>
                </c:pt>
                <c:pt idx="47">
                  <c:v>45186</c:v>
                </c:pt>
                <c:pt idx="48">
                  <c:v>45187</c:v>
                </c:pt>
                <c:pt idx="49">
                  <c:v>45188</c:v>
                </c:pt>
                <c:pt idx="50">
                  <c:v>45189</c:v>
                </c:pt>
                <c:pt idx="51">
                  <c:v>45190</c:v>
                </c:pt>
                <c:pt idx="52">
                  <c:v>45191</c:v>
                </c:pt>
                <c:pt idx="53">
                  <c:v>45192</c:v>
                </c:pt>
                <c:pt idx="54">
                  <c:v>45193</c:v>
                </c:pt>
                <c:pt idx="55">
                  <c:v>45194</c:v>
                </c:pt>
                <c:pt idx="56">
                  <c:v>45195</c:v>
                </c:pt>
                <c:pt idx="57">
                  <c:v>45196</c:v>
                </c:pt>
                <c:pt idx="58">
                  <c:v>45197</c:v>
                </c:pt>
                <c:pt idx="59">
                  <c:v>45198</c:v>
                </c:pt>
                <c:pt idx="60">
                  <c:v>45199</c:v>
                </c:pt>
                <c:pt idx="61">
                  <c:v>45200</c:v>
                </c:pt>
                <c:pt idx="62">
                  <c:v>45201</c:v>
                </c:pt>
                <c:pt idx="63">
                  <c:v>45202</c:v>
                </c:pt>
                <c:pt idx="64">
                  <c:v>45203</c:v>
                </c:pt>
                <c:pt idx="65">
                  <c:v>45204</c:v>
                </c:pt>
                <c:pt idx="66">
                  <c:v>45205</c:v>
                </c:pt>
                <c:pt idx="67">
                  <c:v>45206</c:v>
                </c:pt>
                <c:pt idx="68">
                  <c:v>45207</c:v>
                </c:pt>
                <c:pt idx="69">
                  <c:v>45208</c:v>
                </c:pt>
                <c:pt idx="70">
                  <c:v>45209</c:v>
                </c:pt>
                <c:pt idx="71">
                  <c:v>45210</c:v>
                </c:pt>
                <c:pt idx="72">
                  <c:v>45211</c:v>
                </c:pt>
                <c:pt idx="73">
                  <c:v>45212</c:v>
                </c:pt>
                <c:pt idx="74">
                  <c:v>45230</c:v>
                </c:pt>
              </c:numCache>
            </c:numRef>
          </c:cat>
          <c:val>
            <c:numRef>
              <c:f>'Annex C - Ongoing Performance'!$W$2:$W$76</c:f>
              <c:numCache>
                <c:formatCode>0.00%</c:formatCode>
                <c:ptCount val="75"/>
                <c:pt idx="0">
                  <c:v>3.0000000000000003E-4</c:v>
                </c:pt>
                <c:pt idx="1">
                  <c:v>4.0000000000000018E-4</c:v>
                </c:pt>
                <c:pt idx="2">
                  <c:v>8.9999999999999998E-4</c:v>
                </c:pt>
                <c:pt idx="3">
                  <c:v>1.9999999999999987E-4</c:v>
                </c:pt>
                <c:pt idx="4">
                  <c:v>2.0000000000000009E-4</c:v>
                </c:pt>
                <c:pt idx="5">
                  <c:v>3.9999999999999996E-4</c:v>
                </c:pt>
                <c:pt idx="6">
                  <c:v>3.0000000000000003E-4</c:v>
                </c:pt>
                <c:pt idx="7">
                  <c:v>2.0000000000000009E-4</c:v>
                </c:pt>
                <c:pt idx="8">
                  <c:v>3.9999999999999996E-4</c:v>
                </c:pt>
                <c:pt idx="9">
                  <c:v>1.9999999999999987E-4</c:v>
                </c:pt>
                <c:pt idx="10">
                  <c:v>2.0000000000000009E-4</c:v>
                </c:pt>
                <c:pt idx="11">
                  <c:v>3.9999999999999996E-4</c:v>
                </c:pt>
                <c:pt idx="12">
                  <c:v>9.9999999999999829E-5</c:v>
                </c:pt>
                <c:pt idx="13">
                  <c:v>1.9999999999999987E-4</c:v>
                </c:pt>
                <c:pt idx="14">
                  <c:v>2.0000000000000009E-4</c:v>
                </c:pt>
                <c:pt idx="15">
                  <c:v>3.9999999999999996E-4</c:v>
                </c:pt>
                <c:pt idx="16">
                  <c:v>3.0000000000000003E-4</c:v>
                </c:pt>
                <c:pt idx="17">
                  <c:v>2.9999999999999992E-4</c:v>
                </c:pt>
                <c:pt idx="18">
                  <c:v>3.9999999999999996E-4</c:v>
                </c:pt>
                <c:pt idx="19">
                  <c:v>1.9999999999999987E-4</c:v>
                </c:pt>
                <c:pt idx="20">
                  <c:v>2.0000000000000009E-4</c:v>
                </c:pt>
                <c:pt idx="21">
                  <c:v>3.9999999999999996E-4</c:v>
                </c:pt>
                <c:pt idx="22">
                  <c:v>2.9999999999999992E-4</c:v>
                </c:pt>
                <c:pt idx="23">
                  <c:v>3.9999999999999996E-4</c:v>
                </c:pt>
                <c:pt idx="24">
                  <c:v>3.0000000000000003E-4</c:v>
                </c:pt>
                <c:pt idx="25">
                  <c:v>3.9999999999999996E-4</c:v>
                </c:pt>
                <c:pt idx="26">
                  <c:v>5.0000000000000001E-4</c:v>
                </c:pt>
                <c:pt idx="27">
                  <c:v>1.9999999999999987E-4</c:v>
                </c:pt>
                <c:pt idx="28">
                  <c:v>2.0000000000000009E-4</c:v>
                </c:pt>
                <c:pt idx="29">
                  <c:v>3.9999999999999996E-4</c:v>
                </c:pt>
                <c:pt idx="30">
                  <c:v>3.0000000000000003E-4</c:v>
                </c:pt>
                <c:pt idx="31">
                  <c:v>5.0000000000000001E-4</c:v>
                </c:pt>
                <c:pt idx="32">
                  <c:v>3.9999999999999996E-4</c:v>
                </c:pt>
                <c:pt idx="33">
                  <c:v>1.9999999999999987E-4</c:v>
                </c:pt>
                <c:pt idx="34">
                  <c:v>2.0000000000000009E-4</c:v>
                </c:pt>
                <c:pt idx="35">
                  <c:v>3.9999999999999996E-4</c:v>
                </c:pt>
                <c:pt idx="36">
                  <c:v>3.0000000000000003E-4</c:v>
                </c:pt>
                <c:pt idx="37">
                  <c:v>4.0000000000000007E-4</c:v>
                </c:pt>
                <c:pt idx="38">
                  <c:v>3.9999999999999996E-4</c:v>
                </c:pt>
                <c:pt idx="39">
                  <c:v>1.9999999999999987E-4</c:v>
                </c:pt>
                <c:pt idx="40">
                  <c:v>2.0000000000000009E-4</c:v>
                </c:pt>
                <c:pt idx="41">
                  <c:v>3.9999999999999996E-4</c:v>
                </c:pt>
                <c:pt idx="42">
                  <c:v>3.0000000000000003E-4</c:v>
                </c:pt>
                <c:pt idx="43">
                  <c:v>3.9999999999999996E-4</c:v>
                </c:pt>
                <c:pt idx="44">
                  <c:v>2.9999999999999992E-4</c:v>
                </c:pt>
                <c:pt idx="45">
                  <c:v>1.9999999999999987E-4</c:v>
                </c:pt>
                <c:pt idx="46">
                  <c:v>2.0000000000000009E-4</c:v>
                </c:pt>
                <c:pt idx="47">
                  <c:v>3.9999999999999996E-4</c:v>
                </c:pt>
                <c:pt idx="48">
                  <c:v>3.0000000000000003E-4</c:v>
                </c:pt>
                <c:pt idx="49">
                  <c:v>5.0000000000000001E-4</c:v>
                </c:pt>
                <c:pt idx="50">
                  <c:v>3.9999999999999996E-4</c:v>
                </c:pt>
                <c:pt idx="51">
                  <c:v>1.9999999999999987E-4</c:v>
                </c:pt>
                <c:pt idx="52">
                  <c:v>2.0000000000000009E-4</c:v>
                </c:pt>
                <c:pt idx="53">
                  <c:v>3.9999999999999996E-4</c:v>
                </c:pt>
                <c:pt idx="54">
                  <c:v>3.0000000000000003E-4</c:v>
                </c:pt>
                <c:pt idx="55">
                  <c:v>5.0000000000000001E-4</c:v>
                </c:pt>
                <c:pt idx="56">
                  <c:v>3.9999999999999996E-4</c:v>
                </c:pt>
                <c:pt idx="57">
                  <c:v>1.9999999999999987E-4</c:v>
                </c:pt>
                <c:pt idx="58">
                  <c:v>2.0000000000000009E-4</c:v>
                </c:pt>
                <c:pt idx="59">
                  <c:v>3.9999999999999996E-4</c:v>
                </c:pt>
                <c:pt idx="60">
                  <c:v>3.0000000000000003E-4</c:v>
                </c:pt>
                <c:pt idx="61">
                  <c:v>3.9999999999999996E-4</c:v>
                </c:pt>
                <c:pt idx="62">
                  <c:v>5.0000000000000001E-4</c:v>
                </c:pt>
                <c:pt idx="63">
                  <c:v>1.9999999999999987E-4</c:v>
                </c:pt>
                <c:pt idx="64">
                  <c:v>2.0000000000000009E-4</c:v>
                </c:pt>
                <c:pt idx="65">
                  <c:v>3.9999999999999996E-4</c:v>
                </c:pt>
                <c:pt idx="66">
                  <c:v>3.0000000000000003E-4</c:v>
                </c:pt>
                <c:pt idx="67">
                  <c:v>1.9999999999999987E-4</c:v>
                </c:pt>
                <c:pt idx="68">
                  <c:v>3.9999999999999996E-4</c:v>
                </c:pt>
                <c:pt idx="69">
                  <c:v>1.9999999999999987E-4</c:v>
                </c:pt>
                <c:pt idx="70">
                  <c:v>2.0000000000000009E-4</c:v>
                </c:pt>
                <c:pt idx="71">
                  <c:v>3.9999999999999996E-4</c:v>
                </c:pt>
                <c:pt idx="72">
                  <c:v>1.9999999999999987E-4</c:v>
                </c:pt>
                <c:pt idx="73">
                  <c:v>5.0000000000000001E-4</c:v>
                </c:pt>
                <c:pt idx="74">
                  <c:v>5.9999999999999984E-4</c:v>
                </c:pt>
              </c:numCache>
            </c:numRef>
          </c:val>
          <c:smooth val="0"/>
          <c:extLst>
            <c:ext xmlns:c16="http://schemas.microsoft.com/office/drawing/2014/chart" uri="{C3380CC4-5D6E-409C-BE32-E72D297353CC}">
              <c16:uniqueId val="{00000000-33CD-4E69-BB7C-4CD063560EF4}"/>
            </c:ext>
          </c:extLst>
        </c:ser>
        <c:ser>
          <c:idx val="2"/>
          <c:order val="1"/>
          <c:tx>
            <c:strRef>
              <c:f>'Annex C - Ongoing Performance'!$X$1</c:f>
              <c:strCache>
                <c:ptCount val="1"/>
                <c:pt idx="0">
                  <c:v>Error Magnitude - Running Mean</c:v>
                </c:pt>
              </c:strCache>
            </c:strRef>
          </c:tx>
          <c:spPr>
            <a:ln w="25400">
              <a:solidFill>
                <a:schemeClr val="accent4"/>
              </a:solidFill>
              <a:prstDash val="sysDot"/>
            </a:ln>
          </c:spPr>
          <c:marker>
            <c:symbol val="none"/>
          </c:marker>
          <c:cat>
            <c:numRef>
              <c:f>'Annex C - Ongoing Performance'!$R$2:$R$76</c:f>
              <c:numCache>
                <c:formatCode>m/d/yyyy</c:formatCode>
                <c:ptCount val="75"/>
                <c:pt idx="0">
                  <c:v>45139</c:v>
                </c:pt>
                <c:pt idx="1">
                  <c:v>45140</c:v>
                </c:pt>
                <c:pt idx="2">
                  <c:v>45141</c:v>
                </c:pt>
                <c:pt idx="3">
                  <c:v>45142</c:v>
                </c:pt>
                <c:pt idx="4">
                  <c:v>45143</c:v>
                </c:pt>
                <c:pt idx="5">
                  <c:v>45144</c:v>
                </c:pt>
                <c:pt idx="6">
                  <c:v>45145</c:v>
                </c:pt>
                <c:pt idx="7">
                  <c:v>45146</c:v>
                </c:pt>
                <c:pt idx="8">
                  <c:v>45147</c:v>
                </c:pt>
                <c:pt idx="9">
                  <c:v>45148</c:v>
                </c:pt>
                <c:pt idx="10">
                  <c:v>45149</c:v>
                </c:pt>
                <c:pt idx="11">
                  <c:v>45150</c:v>
                </c:pt>
                <c:pt idx="12">
                  <c:v>45151</c:v>
                </c:pt>
                <c:pt idx="13">
                  <c:v>45152</c:v>
                </c:pt>
                <c:pt idx="14">
                  <c:v>45153</c:v>
                </c:pt>
                <c:pt idx="15">
                  <c:v>45154</c:v>
                </c:pt>
                <c:pt idx="16">
                  <c:v>45155</c:v>
                </c:pt>
                <c:pt idx="17">
                  <c:v>45156</c:v>
                </c:pt>
                <c:pt idx="18">
                  <c:v>45157</c:v>
                </c:pt>
                <c:pt idx="19">
                  <c:v>45158</c:v>
                </c:pt>
                <c:pt idx="20">
                  <c:v>45159</c:v>
                </c:pt>
                <c:pt idx="21">
                  <c:v>45160</c:v>
                </c:pt>
                <c:pt idx="22">
                  <c:v>45161</c:v>
                </c:pt>
                <c:pt idx="23">
                  <c:v>45162</c:v>
                </c:pt>
                <c:pt idx="24">
                  <c:v>45163</c:v>
                </c:pt>
                <c:pt idx="25">
                  <c:v>45164</c:v>
                </c:pt>
                <c:pt idx="26">
                  <c:v>45165</c:v>
                </c:pt>
                <c:pt idx="27">
                  <c:v>45166</c:v>
                </c:pt>
                <c:pt idx="28">
                  <c:v>45167</c:v>
                </c:pt>
                <c:pt idx="29">
                  <c:v>45168</c:v>
                </c:pt>
                <c:pt idx="30">
                  <c:v>45169</c:v>
                </c:pt>
                <c:pt idx="31">
                  <c:v>45170</c:v>
                </c:pt>
                <c:pt idx="32">
                  <c:v>45171</c:v>
                </c:pt>
                <c:pt idx="33">
                  <c:v>45172</c:v>
                </c:pt>
                <c:pt idx="34">
                  <c:v>45173</c:v>
                </c:pt>
                <c:pt idx="35">
                  <c:v>45174</c:v>
                </c:pt>
                <c:pt idx="36">
                  <c:v>45175</c:v>
                </c:pt>
                <c:pt idx="37">
                  <c:v>45176</c:v>
                </c:pt>
                <c:pt idx="38">
                  <c:v>45177</c:v>
                </c:pt>
                <c:pt idx="39">
                  <c:v>45178</c:v>
                </c:pt>
                <c:pt idx="40">
                  <c:v>45179</c:v>
                </c:pt>
                <c:pt idx="41">
                  <c:v>45180</c:v>
                </c:pt>
                <c:pt idx="42">
                  <c:v>45181</c:v>
                </c:pt>
                <c:pt idx="43">
                  <c:v>45182</c:v>
                </c:pt>
                <c:pt idx="44">
                  <c:v>45183</c:v>
                </c:pt>
                <c:pt idx="45">
                  <c:v>45184</c:v>
                </c:pt>
                <c:pt idx="46">
                  <c:v>45185</c:v>
                </c:pt>
                <c:pt idx="47">
                  <c:v>45186</c:v>
                </c:pt>
                <c:pt idx="48">
                  <c:v>45187</c:v>
                </c:pt>
                <c:pt idx="49">
                  <c:v>45188</c:v>
                </c:pt>
                <c:pt idx="50">
                  <c:v>45189</c:v>
                </c:pt>
                <c:pt idx="51">
                  <c:v>45190</c:v>
                </c:pt>
                <c:pt idx="52">
                  <c:v>45191</c:v>
                </c:pt>
                <c:pt idx="53">
                  <c:v>45192</c:v>
                </c:pt>
                <c:pt idx="54">
                  <c:v>45193</c:v>
                </c:pt>
                <c:pt idx="55">
                  <c:v>45194</c:v>
                </c:pt>
                <c:pt idx="56">
                  <c:v>45195</c:v>
                </c:pt>
                <c:pt idx="57">
                  <c:v>45196</c:v>
                </c:pt>
                <c:pt idx="58">
                  <c:v>45197</c:v>
                </c:pt>
                <c:pt idx="59">
                  <c:v>45198</c:v>
                </c:pt>
                <c:pt idx="60">
                  <c:v>45199</c:v>
                </c:pt>
                <c:pt idx="61">
                  <c:v>45200</c:v>
                </c:pt>
                <c:pt idx="62">
                  <c:v>45201</c:v>
                </c:pt>
                <c:pt idx="63">
                  <c:v>45202</c:v>
                </c:pt>
                <c:pt idx="64">
                  <c:v>45203</c:v>
                </c:pt>
                <c:pt idx="65">
                  <c:v>45204</c:v>
                </c:pt>
                <c:pt idx="66">
                  <c:v>45205</c:v>
                </c:pt>
                <c:pt idx="67">
                  <c:v>45206</c:v>
                </c:pt>
                <c:pt idx="68">
                  <c:v>45207</c:v>
                </c:pt>
                <c:pt idx="69">
                  <c:v>45208</c:v>
                </c:pt>
                <c:pt idx="70">
                  <c:v>45209</c:v>
                </c:pt>
                <c:pt idx="71">
                  <c:v>45210</c:v>
                </c:pt>
                <c:pt idx="72">
                  <c:v>45211</c:v>
                </c:pt>
                <c:pt idx="73">
                  <c:v>45212</c:v>
                </c:pt>
                <c:pt idx="74">
                  <c:v>45230</c:v>
                </c:pt>
              </c:numCache>
            </c:numRef>
          </c:cat>
          <c:val>
            <c:numRef>
              <c:f>'Annex C - Ongoing Performance'!$X$2:$X$76</c:f>
              <c:numCache>
                <c:formatCode>0.000%</c:formatCode>
                <c:ptCount val="75"/>
                <c:pt idx="0">
                  <c:v>#N/A</c:v>
                </c:pt>
                <c:pt idx="1">
                  <c:v>#N/A</c:v>
                </c:pt>
                <c:pt idx="2">
                  <c:v>#N/A</c:v>
                </c:pt>
                <c:pt idx="3">
                  <c:v>#N/A</c:v>
                </c:pt>
                <c:pt idx="4">
                  <c:v>#N/A</c:v>
                </c:pt>
                <c:pt idx="5">
                  <c:v>#N/A</c:v>
                </c:pt>
                <c:pt idx="6">
                  <c:v>#N/A</c:v>
                </c:pt>
                <c:pt idx="7">
                  <c:v>#N/A</c:v>
                </c:pt>
                <c:pt idx="8">
                  <c:v>#N/A</c:v>
                </c:pt>
                <c:pt idx="9">
                  <c:v>3.4999999999999994E-4</c:v>
                </c:pt>
                <c:pt idx="10">
                  <c:v>3.3999999999999997E-4</c:v>
                </c:pt>
                <c:pt idx="11">
                  <c:v>3.3999999999999992E-4</c:v>
                </c:pt>
                <c:pt idx="12">
                  <c:v>2.5999999999999992E-4</c:v>
                </c:pt>
                <c:pt idx="13">
                  <c:v>2.5999999999999998E-4</c:v>
                </c:pt>
                <c:pt idx="14">
                  <c:v>2.5999999999999992E-4</c:v>
                </c:pt>
                <c:pt idx="15">
                  <c:v>2.5999999999999998E-4</c:v>
                </c:pt>
                <c:pt idx="16">
                  <c:v>2.5999999999999998E-4</c:v>
                </c:pt>
                <c:pt idx="17">
                  <c:v>2.6999999999999995E-4</c:v>
                </c:pt>
                <c:pt idx="18">
                  <c:v>2.6999999999999995E-4</c:v>
                </c:pt>
                <c:pt idx="19">
                  <c:v>2.6999999999999995E-4</c:v>
                </c:pt>
                <c:pt idx="20">
                  <c:v>2.6999999999999995E-4</c:v>
                </c:pt>
                <c:pt idx="21">
                  <c:v>2.6999999999999995E-4</c:v>
                </c:pt>
                <c:pt idx="22">
                  <c:v>2.9E-4</c:v>
                </c:pt>
                <c:pt idx="23">
                  <c:v>3.1000000000000005E-4</c:v>
                </c:pt>
                <c:pt idx="24">
                  <c:v>3.1999999999999997E-4</c:v>
                </c:pt>
                <c:pt idx="25">
                  <c:v>3.1999999999999997E-4</c:v>
                </c:pt>
                <c:pt idx="26">
                  <c:v>3.3999999999999997E-4</c:v>
                </c:pt>
                <c:pt idx="27">
                  <c:v>3.3E-4</c:v>
                </c:pt>
                <c:pt idx="28">
                  <c:v>3.1E-4</c:v>
                </c:pt>
                <c:pt idx="29">
                  <c:v>3.3E-4</c:v>
                </c:pt>
                <c:pt idx="30">
                  <c:v>3.3999999999999992E-4</c:v>
                </c:pt>
                <c:pt idx="31">
                  <c:v>3.5E-4</c:v>
                </c:pt>
                <c:pt idx="32">
                  <c:v>3.5999999999999997E-4</c:v>
                </c:pt>
                <c:pt idx="33">
                  <c:v>3.3999999999999992E-4</c:v>
                </c:pt>
                <c:pt idx="34">
                  <c:v>3.2999999999999994E-4</c:v>
                </c:pt>
                <c:pt idx="35">
                  <c:v>3.2999999999999989E-4</c:v>
                </c:pt>
                <c:pt idx="36">
                  <c:v>3.0999999999999995E-4</c:v>
                </c:pt>
                <c:pt idx="37">
                  <c:v>3.3E-4</c:v>
                </c:pt>
                <c:pt idx="38">
                  <c:v>3.5000000000000005E-4</c:v>
                </c:pt>
                <c:pt idx="39">
                  <c:v>3.3E-4</c:v>
                </c:pt>
                <c:pt idx="40">
                  <c:v>3.2000000000000003E-4</c:v>
                </c:pt>
                <c:pt idx="41">
                  <c:v>3.0999999999999995E-4</c:v>
                </c:pt>
                <c:pt idx="42">
                  <c:v>3.0000000000000003E-4</c:v>
                </c:pt>
                <c:pt idx="43">
                  <c:v>3.2000000000000008E-4</c:v>
                </c:pt>
                <c:pt idx="44">
                  <c:v>3.3E-4</c:v>
                </c:pt>
                <c:pt idx="45">
                  <c:v>3.0999999999999995E-4</c:v>
                </c:pt>
                <c:pt idx="46">
                  <c:v>2.9999999999999997E-4</c:v>
                </c:pt>
                <c:pt idx="47">
                  <c:v>2.9999999999999992E-4</c:v>
                </c:pt>
                <c:pt idx="48">
                  <c:v>2.9E-4</c:v>
                </c:pt>
                <c:pt idx="49">
                  <c:v>3.2000000000000003E-4</c:v>
                </c:pt>
                <c:pt idx="50">
                  <c:v>3.3999999999999992E-4</c:v>
                </c:pt>
                <c:pt idx="51">
                  <c:v>3.1999999999999997E-4</c:v>
                </c:pt>
                <c:pt idx="52">
                  <c:v>3.1E-4</c:v>
                </c:pt>
                <c:pt idx="53">
                  <c:v>3.0999999999999995E-4</c:v>
                </c:pt>
                <c:pt idx="54">
                  <c:v>3.0999999999999995E-4</c:v>
                </c:pt>
                <c:pt idx="55">
                  <c:v>3.3999999999999997E-4</c:v>
                </c:pt>
                <c:pt idx="56">
                  <c:v>3.5999999999999997E-4</c:v>
                </c:pt>
                <c:pt idx="57">
                  <c:v>3.3999999999999992E-4</c:v>
                </c:pt>
                <c:pt idx="58">
                  <c:v>3.2999999999999994E-4</c:v>
                </c:pt>
                <c:pt idx="59">
                  <c:v>3.1999999999999997E-4</c:v>
                </c:pt>
                <c:pt idx="60">
                  <c:v>3.0999999999999995E-4</c:v>
                </c:pt>
                <c:pt idx="61">
                  <c:v>3.3E-4</c:v>
                </c:pt>
                <c:pt idx="62">
                  <c:v>3.6000000000000002E-4</c:v>
                </c:pt>
                <c:pt idx="63">
                  <c:v>3.4000000000000002E-4</c:v>
                </c:pt>
                <c:pt idx="64">
                  <c:v>3.3000000000000005E-4</c:v>
                </c:pt>
                <c:pt idx="65">
                  <c:v>3.1999999999999997E-4</c:v>
                </c:pt>
                <c:pt idx="66">
                  <c:v>3.0999999999999995E-4</c:v>
                </c:pt>
                <c:pt idx="67">
                  <c:v>3.0999999999999995E-4</c:v>
                </c:pt>
                <c:pt idx="68">
                  <c:v>3.3E-4</c:v>
                </c:pt>
                <c:pt idx="69">
                  <c:v>3.0999999999999995E-4</c:v>
                </c:pt>
                <c:pt idx="70">
                  <c:v>2.9999999999999997E-4</c:v>
                </c:pt>
                <c:pt idx="71">
                  <c:v>2.9999999999999992E-4</c:v>
                </c:pt>
                <c:pt idx="72">
                  <c:v>2.6999999999999995E-4</c:v>
                </c:pt>
                <c:pt idx="73">
                  <c:v>2.9999999999999997E-4</c:v>
                </c:pt>
                <c:pt idx="74">
                  <c:v>3.3999999999999997E-4</c:v>
                </c:pt>
              </c:numCache>
            </c:numRef>
          </c:val>
          <c:smooth val="0"/>
          <c:extLst>
            <c:ext xmlns:c16="http://schemas.microsoft.com/office/drawing/2014/chart" uri="{C3380CC4-5D6E-409C-BE32-E72D297353CC}">
              <c16:uniqueId val="{00000001-33CD-4E69-BB7C-4CD063560EF4}"/>
            </c:ext>
          </c:extLst>
        </c:ser>
        <c:ser>
          <c:idx val="3"/>
          <c:order val="2"/>
          <c:tx>
            <c:strRef>
              <c:f>'Annex C - Ongoing Performance'!$Z$1</c:f>
              <c:strCache>
                <c:ptCount val="1"/>
                <c:pt idx="0">
                  <c:v>Control Limit - Running (2SD)</c:v>
                </c:pt>
              </c:strCache>
            </c:strRef>
          </c:tx>
          <c:spPr>
            <a:ln w="22225">
              <a:solidFill>
                <a:schemeClr val="accent6"/>
              </a:solidFill>
              <a:prstDash val="dash"/>
            </a:ln>
          </c:spPr>
          <c:marker>
            <c:symbol val="none"/>
          </c:marker>
          <c:cat>
            <c:numRef>
              <c:f>'Annex C - Ongoing Performance'!$R$2:$R$76</c:f>
              <c:numCache>
                <c:formatCode>m/d/yyyy</c:formatCode>
                <c:ptCount val="75"/>
                <c:pt idx="0">
                  <c:v>45139</c:v>
                </c:pt>
                <c:pt idx="1">
                  <c:v>45140</c:v>
                </c:pt>
                <c:pt idx="2">
                  <c:v>45141</c:v>
                </c:pt>
                <c:pt idx="3">
                  <c:v>45142</c:v>
                </c:pt>
                <c:pt idx="4">
                  <c:v>45143</c:v>
                </c:pt>
                <c:pt idx="5">
                  <c:v>45144</c:v>
                </c:pt>
                <c:pt idx="6">
                  <c:v>45145</c:v>
                </c:pt>
                <c:pt idx="7">
                  <c:v>45146</c:v>
                </c:pt>
                <c:pt idx="8">
                  <c:v>45147</c:v>
                </c:pt>
                <c:pt idx="9">
                  <c:v>45148</c:v>
                </c:pt>
                <c:pt idx="10">
                  <c:v>45149</c:v>
                </c:pt>
                <c:pt idx="11">
                  <c:v>45150</c:v>
                </c:pt>
                <c:pt idx="12">
                  <c:v>45151</c:v>
                </c:pt>
                <c:pt idx="13">
                  <c:v>45152</c:v>
                </c:pt>
                <c:pt idx="14">
                  <c:v>45153</c:v>
                </c:pt>
                <c:pt idx="15">
                  <c:v>45154</c:v>
                </c:pt>
                <c:pt idx="16">
                  <c:v>45155</c:v>
                </c:pt>
                <c:pt idx="17">
                  <c:v>45156</c:v>
                </c:pt>
                <c:pt idx="18">
                  <c:v>45157</c:v>
                </c:pt>
                <c:pt idx="19">
                  <c:v>45158</c:v>
                </c:pt>
                <c:pt idx="20">
                  <c:v>45159</c:v>
                </c:pt>
                <c:pt idx="21">
                  <c:v>45160</c:v>
                </c:pt>
                <c:pt idx="22">
                  <c:v>45161</c:v>
                </c:pt>
                <c:pt idx="23">
                  <c:v>45162</c:v>
                </c:pt>
                <c:pt idx="24">
                  <c:v>45163</c:v>
                </c:pt>
                <c:pt idx="25">
                  <c:v>45164</c:v>
                </c:pt>
                <c:pt idx="26">
                  <c:v>45165</c:v>
                </c:pt>
                <c:pt idx="27">
                  <c:v>45166</c:v>
                </c:pt>
                <c:pt idx="28">
                  <c:v>45167</c:v>
                </c:pt>
                <c:pt idx="29">
                  <c:v>45168</c:v>
                </c:pt>
                <c:pt idx="30">
                  <c:v>45169</c:v>
                </c:pt>
                <c:pt idx="31">
                  <c:v>45170</c:v>
                </c:pt>
                <c:pt idx="32">
                  <c:v>45171</c:v>
                </c:pt>
                <c:pt idx="33">
                  <c:v>45172</c:v>
                </c:pt>
                <c:pt idx="34">
                  <c:v>45173</c:v>
                </c:pt>
                <c:pt idx="35">
                  <c:v>45174</c:v>
                </c:pt>
                <c:pt idx="36">
                  <c:v>45175</c:v>
                </c:pt>
                <c:pt idx="37">
                  <c:v>45176</c:v>
                </c:pt>
                <c:pt idx="38">
                  <c:v>45177</c:v>
                </c:pt>
                <c:pt idx="39">
                  <c:v>45178</c:v>
                </c:pt>
                <c:pt idx="40">
                  <c:v>45179</c:v>
                </c:pt>
                <c:pt idx="41">
                  <c:v>45180</c:v>
                </c:pt>
                <c:pt idx="42">
                  <c:v>45181</c:v>
                </c:pt>
                <c:pt idx="43">
                  <c:v>45182</c:v>
                </c:pt>
                <c:pt idx="44">
                  <c:v>45183</c:v>
                </c:pt>
                <c:pt idx="45">
                  <c:v>45184</c:v>
                </c:pt>
                <c:pt idx="46">
                  <c:v>45185</c:v>
                </c:pt>
                <c:pt idx="47">
                  <c:v>45186</c:v>
                </c:pt>
                <c:pt idx="48">
                  <c:v>45187</c:v>
                </c:pt>
                <c:pt idx="49">
                  <c:v>45188</c:v>
                </c:pt>
                <c:pt idx="50">
                  <c:v>45189</c:v>
                </c:pt>
                <c:pt idx="51">
                  <c:v>45190</c:v>
                </c:pt>
                <c:pt idx="52">
                  <c:v>45191</c:v>
                </c:pt>
                <c:pt idx="53">
                  <c:v>45192</c:v>
                </c:pt>
                <c:pt idx="54">
                  <c:v>45193</c:v>
                </c:pt>
                <c:pt idx="55">
                  <c:v>45194</c:v>
                </c:pt>
                <c:pt idx="56">
                  <c:v>45195</c:v>
                </c:pt>
                <c:pt idx="57">
                  <c:v>45196</c:v>
                </c:pt>
                <c:pt idx="58">
                  <c:v>45197</c:v>
                </c:pt>
                <c:pt idx="59">
                  <c:v>45198</c:v>
                </c:pt>
                <c:pt idx="60">
                  <c:v>45199</c:v>
                </c:pt>
                <c:pt idx="61">
                  <c:v>45200</c:v>
                </c:pt>
                <c:pt idx="62">
                  <c:v>45201</c:v>
                </c:pt>
                <c:pt idx="63">
                  <c:v>45202</c:v>
                </c:pt>
                <c:pt idx="64">
                  <c:v>45203</c:v>
                </c:pt>
                <c:pt idx="65">
                  <c:v>45204</c:v>
                </c:pt>
                <c:pt idx="66">
                  <c:v>45205</c:v>
                </c:pt>
                <c:pt idx="67">
                  <c:v>45206</c:v>
                </c:pt>
                <c:pt idx="68">
                  <c:v>45207</c:v>
                </c:pt>
                <c:pt idx="69">
                  <c:v>45208</c:v>
                </c:pt>
                <c:pt idx="70">
                  <c:v>45209</c:v>
                </c:pt>
                <c:pt idx="71">
                  <c:v>45210</c:v>
                </c:pt>
                <c:pt idx="72">
                  <c:v>45211</c:v>
                </c:pt>
                <c:pt idx="73">
                  <c:v>45212</c:v>
                </c:pt>
                <c:pt idx="74">
                  <c:v>45230</c:v>
                </c:pt>
              </c:numCache>
            </c:numRef>
          </c:cat>
          <c:val>
            <c:numRef>
              <c:f>'Annex C - Ongoing Performance'!$Z$2:$Z$76</c:f>
              <c:numCache>
                <c:formatCode>0.000%</c:formatCode>
                <c:ptCount val="75"/>
                <c:pt idx="0">
                  <c:v>#N/A</c:v>
                </c:pt>
                <c:pt idx="1">
                  <c:v>#N/A</c:v>
                </c:pt>
                <c:pt idx="2">
                  <c:v>#N/A</c:v>
                </c:pt>
                <c:pt idx="3">
                  <c:v>#N/A</c:v>
                </c:pt>
                <c:pt idx="4">
                  <c:v>#N/A</c:v>
                </c:pt>
                <c:pt idx="5">
                  <c:v>#N/A</c:v>
                </c:pt>
                <c:pt idx="6">
                  <c:v>#N/A</c:v>
                </c:pt>
                <c:pt idx="7">
                  <c:v>#N/A</c:v>
                </c:pt>
                <c:pt idx="8">
                  <c:v>#N/A</c:v>
                </c:pt>
                <c:pt idx="9">
                  <c:v>7.5249223594996205E-4</c:v>
                </c:pt>
                <c:pt idx="10">
                  <c:v>7.5182520563948007E-4</c:v>
                </c:pt>
                <c:pt idx="11">
                  <c:v>7.5182520563947986E-4</c:v>
                </c:pt>
                <c:pt idx="12">
                  <c:v>4.6396078054371134E-4</c:v>
                </c:pt>
                <c:pt idx="13">
                  <c:v>4.6396078054371139E-4</c:v>
                </c:pt>
                <c:pt idx="14">
                  <c:v>4.6396078054371134E-4</c:v>
                </c:pt>
                <c:pt idx="15">
                  <c:v>4.6396078054371139E-4</c:v>
                </c:pt>
                <c:pt idx="16">
                  <c:v>4.6396078054371139E-4</c:v>
                </c:pt>
                <c:pt idx="17">
                  <c:v>4.7099751242241777E-4</c:v>
                </c:pt>
                <c:pt idx="18">
                  <c:v>4.7099751242241777E-4</c:v>
                </c:pt>
                <c:pt idx="19">
                  <c:v>4.7099751242241777E-4</c:v>
                </c:pt>
                <c:pt idx="20">
                  <c:v>4.7099751242241777E-4</c:v>
                </c:pt>
                <c:pt idx="21">
                  <c:v>4.7099751242241777E-4</c:v>
                </c:pt>
                <c:pt idx="22">
                  <c:v>4.5613247725836146E-4</c:v>
                </c:pt>
                <c:pt idx="23">
                  <c:v>4.7613247725836151E-4</c:v>
                </c:pt>
                <c:pt idx="24">
                  <c:v>4.6966629547095758E-4</c:v>
                </c:pt>
                <c:pt idx="25">
                  <c:v>4.6966629547095758E-4</c:v>
                </c:pt>
                <c:pt idx="26">
                  <c:v>5.2330302779823358E-4</c:v>
                </c:pt>
                <c:pt idx="27">
                  <c:v>5.3099751242241782E-4</c:v>
                </c:pt>
                <c:pt idx="28">
                  <c:v>5.18806130178211E-4</c:v>
                </c:pt>
                <c:pt idx="29">
                  <c:v>5.3099751242241772E-4</c:v>
                </c:pt>
                <c:pt idx="30">
                  <c:v>5.2330302779823347E-4</c:v>
                </c:pt>
                <c:pt idx="31">
                  <c:v>5.5493901531919205E-4</c:v>
                </c:pt>
                <c:pt idx="32">
                  <c:v>5.6396078054371133E-4</c:v>
                </c:pt>
                <c:pt idx="33">
                  <c:v>5.627105745132008E-4</c:v>
                </c:pt>
                <c:pt idx="34">
                  <c:v>5.6748684174075833E-4</c:v>
                </c:pt>
                <c:pt idx="35">
                  <c:v>5.6748684174075823E-4</c:v>
                </c:pt>
                <c:pt idx="36">
                  <c:v>5.188061301782109E-4</c:v>
                </c:pt>
                <c:pt idx="37">
                  <c:v>5.3099751242241782E-4</c:v>
                </c:pt>
                <c:pt idx="38">
                  <c:v>5.3439088914585778E-4</c:v>
                </c:pt>
                <c:pt idx="39">
                  <c:v>5.3099751242241782E-4</c:v>
                </c:pt>
                <c:pt idx="40">
                  <c:v>5.3540659228538024E-4</c:v>
                </c:pt>
                <c:pt idx="41">
                  <c:v>4.9867962264113204E-4</c:v>
                </c:pt>
                <c:pt idx="42">
                  <c:v>4.7888543819998321E-4</c:v>
                </c:pt>
                <c:pt idx="43">
                  <c:v>4.9435595774162703E-4</c:v>
                </c:pt>
                <c:pt idx="44">
                  <c:v>4.8620499351813306E-4</c:v>
                </c:pt>
                <c:pt idx="45">
                  <c:v>4.7613247725836151E-4</c:v>
                </c:pt>
                <c:pt idx="46">
                  <c:v>4.7888543819998321E-4</c:v>
                </c:pt>
                <c:pt idx="47">
                  <c:v>4.788854381999831E-4</c:v>
                </c:pt>
                <c:pt idx="48">
                  <c:v>4.5613247725836146E-4</c:v>
                </c:pt>
                <c:pt idx="49">
                  <c:v>5.1595917942265422E-4</c:v>
                </c:pt>
                <c:pt idx="50">
                  <c:v>5.2330302779823347E-4</c:v>
                </c:pt>
                <c:pt idx="51">
                  <c:v>5.1595917942265422E-4</c:v>
                </c:pt>
                <c:pt idx="52">
                  <c:v>5.18806130178211E-4</c:v>
                </c:pt>
                <c:pt idx="53">
                  <c:v>5.18806130178211E-4</c:v>
                </c:pt>
                <c:pt idx="54">
                  <c:v>5.188061301782109E-4</c:v>
                </c:pt>
                <c:pt idx="55">
                  <c:v>5.627105745132008E-4</c:v>
                </c:pt>
                <c:pt idx="56">
                  <c:v>5.6396078054371133E-4</c:v>
                </c:pt>
                <c:pt idx="57">
                  <c:v>5.627105745132008E-4</c:v>
                </c:pt>
                <c:pt idx="58">
                  <c:v>5.6748684174075833E-4</c:v>
                </c:pt>
                <c:pt idx="59">
                  <c:v>5.3540659228538013E-4</c:v>
                </c:pt>
                <c:pt idx="60">
                  <c:v>5.188061301782109E-4</c:v>
                </c:pt>
                <c:pt idx="61">
                  <c:v>5.3099751242241772E-4</c:v>
                </c:pt>
                <c:pt idx="62">
                  <c:v>5.6396078054371144E-4</c:v>
                </c:pt>
                <c:pt idx="63">
                  <c:v>5.6271057451320091E-4</c:v>
                </c:pt>
                <c:pt idx="64">
                  <c:v>5.6748684174075844E-4</c:v>
                </c:pt>
                <c:pt idx="65">
                  <c:v>5.3540659228538013E-4</c:v>
                </c:pt>
                <c:pt idx="66">
                  <c:v>5.18806130178211E-4</c:v>
                </c:pt>
                <c:pt idx="67">
                  <c:v>5.188061301782109E-4</c:v>
                </c:pt>
                <c:pt idx="68">
                  <c:v>5.3099751242241782E-4</c:v>
                </c:pt>
                <c:pt idx="69">
                  <c:v>5.18806130178211E-4</c:v>
                </c:pt>
                <c:pt idx="70">
                  <c:v>5.1908902300206643E-4</c:v>
                </c:pt>
                <c:pt idx="71">
                  <c:v>5.1908902300206632E-4</c:v>
                </c:pt>
                <c:pt idx="72">
                  <c:v>4.4999999999999999E-4</c:v>
                </c:pt>
                <c:pt idx="73">
                  <c:v>5.1908902300206643E-4</c:v>
                </c:pt>
                <c:pt idx="74">
                  <c:v>6.1129319932501066E-4</c:v>
                </c:pt>
              </c:numCache>
            </c:numRef>
          </c:val>
          <c:smooth val="0"/>
          <c:extLst>
            <c:ext xmlns:c16="http://schemas.microsoft.com/office/drawing/2014/chart" uri="{C3380CC4-5D6E-409C-BE32-E72D297353CC}">
              <c16:uniqueId val="{00000002-33CD-4E69-BB7C-4CD063560EF4}"/>
            </c:ext>
          </c:extLst>
        </c:ser>
        <c:ser>
          <c:idx val="4"/>
          <c:order val="3"/>
          <c:tx>
            <c:strRef>
              <c:f>'Annex C - Ongoing Performance'!$AA$1</c:f>
              <c:strCache>
                <c:ptCount val="1"/>
                <c:pt idx="0">
                  <c:v>Lower Control Limit - Running</c:v>
                </c:pt>
              </c:strCache>
            </c:strRef>
          </c:tx>
          <c:spPr>
            <a:ln w="22225">
              <a:solidFill>
                <a:schemeClr val="accent6"/>
              </a:solidFill>
              <a:prstDash val="dash"/>
            </a:ln>
          </c:spPr>
          <c:marker>
            <c:symbol val="none"/>
          </c:marker>
          <c:cat>
            <c:numRef>
              <c:f>'Annex C - Ongoing Performance'!$R$2:$R$76</c:f>
              <c:numCache>
                <c:formatCode>m/d/yyyy</c:formatCode>
                <c:ptCount val="75"/>
                <c:pt idx="0">
                  <c:v>45139</c:v>
                </c:pt>
                <c:pt idx="1">
                  <c:v>45140</c:v>
                </c:pt>
                <c:pt idx="2">
                  <c:v>45141</c:v>
                </c:pt>
                <c:pt idx="3">
                  <c:v>45142</c:v>
                </c:pt>
                <c:pt idx="4">
                  <c:v>45143</c:v>
                </c:pt>
                <c:pt idx="5">
                  <c:v>45144</c:v>
                </c:pt>
                <c:pt idx="6">
                  <c:v>45145</c:v>
                </c:pt>
                <c:pt idx="7">
                  <c:v>45146</c:v>
                </c:pt>
                <c:pt idx="8">
                  <c:v>45147</c:v>
                </c:pt>
                <c:pt idx="9">
                  <c:v>45148</c:v>
                </c:pt>
                <c:pt idx="10">
                  <c:v>45149</c:v>
                </c:pt>
                <c:pt idx="11">
                  <c:v>45150</c:v>
                </c:pt>
                <c:pt idx="12">
                  <c:v>45151</c:v>
                </c:pt>
                <c:pt idx="13">
                  <c:v>45152</c:v>
                </c:pt>
                <c:pt idx="14">
                  <c:v>45153</c:v>
                </c:pt>
                <c:pt idx="15">
                  <c:v>45154</c:v>
                </c:pt>
                <c:pt idx="16">
                  <c:v>45155</c:v>
                </c:pt>
                <c:pt idx="17">
                  <c:v>45156</c:v>
                </c:pt>
                <c:pt idx="18">
                  <c:v>45157</c:v>
                </c:pt>
                <c:pt idx="19">
                  <c:v>45158</c:v>
                </c:pt>
                <c:pt idx="20">
                  <c:v>45159</c:v>
                </c:pt>
                <c:pt idx="21">
                  <c:v>45160</c:v>
                </c:pt>
                <c:pt idx="22">
                  <c:v>45161</c:v>
                </c:pt>
                <c:pt idx="23">
                  <c:v>45162</c:v>
                </c:pt>
                <c:pt idx="24">
                  <c:v>45163</c:v>
                </c:pt>
                <c:pt idx="25">
                  <c:v>45164</c:v>
                </c:pt>
                <c:pt idx="26">
                  <c:v>45165</c:v>
                </c:pt>
                <c:pt idx="27">
                  <c:v>45166</c:v>
                </c:pt>
                <c:pt idx="28">
                  <c:v>45167</c:v>
                </c:pt>
                <c:pt idx="29">
                  <c:v>45168</c:v>
                </c:pt>
                <c:pt idx="30">
                  <c:v>45169</c:v>
                </c:pt>
                <c:pt idx="31">
                  <c:v>45170</c:v>
                </c:pt>
                <c:pt idx="32">
                  <c:v>45171</c:v>
                </c:pt>
                <c:pt idx="33">
                  <c:v>45172</c:v>
                </c:pt>
                <c:pt idx="34">
                  <c:v>45173</c:v>
                </c:pt>
                <c:pt idx="35">
                  <c:v>45174</c:v>
                </c:pt>
                <c:pt idx="36">
                  <c:v>45175</c:v>
                </c:pt>
                <c:pt idx="37">
                  <c:v>45176</c:v>
                </c:pt>
                <c:pt idx="38">
                  <c:v>45177</c:v>
                </c:pt>
                <c:pt idx="39">
                  <c:v>45178</c:v>
                </c:pt>
                <c:pt idx="40">
                  <c:v>45179</c:v>
                </c:pt>
                <c:pt idx="41">
                  <c:v>45180</c:v>
                </c:pt>
                <c:pt idx="42">
                  <c:v>45181</c:v>
                </c:pt>
                <c:pt idx="43">
                  <c:v>45182</c:v>
                </c:pt>
                <c:pt idx="44">
                  <c:v>45183</c:v>
                </c:pt>
                <c:pt idx="45">
                  <c:v>45184</c:v>
                </c:pt>
                <c:pt idx="46">
                  <c:v>45185</c:v>
                </c:pt>
                <c:pt idx="47">
                  <c:v>45186</c:v>
                </c:pt>
                <c:pt idx="48">
                  <c:v>45187</c:v>
                </c:pt>
                <c:pt idx="49">
                  <c:v>45188</c:v>
                </c:pt>
                <c:pt idx="50">
                  <c:v>45189</c:v>
                </c:pt>
                <c:pt idx="51">
                  <c:v>45190</c:v>
                </c:pt>
                <c:pt idx="52">
                  <c:v>45191</c:v>
                </c:pt>
                <c:pt idx="53">
                  <c:v>45192</c:v>
                </c:pt>
                <c:pt idx="54">
                  <c:v>45193</c:v>
                </c:pt>
                <c:pt idx="55">
                  <c:v>45194</c:v>
                </c:pt>
                <c:pt idx="56">
                  <c:v>45195</c:v>
                </c:pt>
                <c:pt idx="57">
                  <c:v>45196</c:v>
                </c:pt>
                <c:pt idx="58">
                  <c:v>45197</c:v>
                </c:pt>
                <c:pt idx="59">
                  <c:v>45198</c:v>
                </c:pt>
                <c:pt idx="60">
                  <c:v>45199</c:v>
                </c:pt>
                <c:pt idx="61">
                  <c:v>45200</c:v>
                </c:pt>
                <c:pt idx="62">
                  <c:v>45201</c:v>
                </c:pt>
                <c:pt idx="63">
                  <c:v>45202</c:v>
                </c:pt>
                <c:pt idx="64">
                  <c:v>45203</c:v>
                </c:pt>
                <c:pt idx="65">
                  <c:v>45204</c:v>
                </c:pt>
                <c:pt idx="66">
                  <c:v>45205</c:v>
                </c:pt>
                <c:pt idx="67">
                  <c:v>45206</c:v>
                </c:pt>
                <c:pt idx="68">
                  <c:v>45207</c:v>
                </c:pt>
                <c:pt idx="69">
                  <c:v>45208</c:v>
                </c:pt>
                <c:pt idx="70">
                  <c:v>45209</c:v>
                </c:pt>
                <c:pt idx="71">
                  <c:v>45210</c:v>
                </c:pt>
                <c:pt idx="72">
                  <c:v>45211</c:v>
                </c:pt>
                <c:pt idx="73">
                  <c:v>45212</c:v>
                </c:pt>
                <c:pt idx="74">
                  <c:v>45230</c:v>
                </c:pt>
              </c:numCache>
            </c:numRef>
          </c:cat>
          <c:val>
            <c:numRef>
              <c:f>'Annex C - Ongoing Performance'!$AA$2:$AA$76</c:f>
              <c:numCache>
                <c:formatCode>0.000%</c:formatCode>
                <c:ptCount val="75"/>
                <c:pt idx="0">
                  <c:v>#N/A</c:v>
                </c:pt>
                <c:pt idx="1">
                  <c:v>#N/A</c:v>
                </c:pt>
                <c:pt idx="2">
                  <c:v>#N/A</c:v>
                </c:pt>
                <c:pt idx="3">
                  <c:v>#N/A</c:v>
                </c:pt>
                <c:pt idx="4">
                  <c:v>#N/A</c:v>
                </c:pt>
                <c:pt idx="5">
                  <c:v>#N/A</c:v>
                </c:pt>
                <c:pt idx="6">
                  <c:v>#N/A</c:v>
                </c:pt>
                <c:pt idx="7">
                  <c:v>#N/A</c:v>
                </c:pt>
                <c:pt idx="8">
                  <c:v>#N/A</c:v>
                </c:pt>
                <c:pt idx="9">
                  <c:v>-5.2492235949962108E-5</c:v>
                </c:pt>
                <c:pt idx="10">
                  <c:v>-7.1825205639480078E-5</c:v>
                </c:pt>
                <c:pt idx="11">
                  <c:v>-7.1825205639480024E-5</c:v>
                </c:pt>
                <c:pt idx="12">
                  <c:v>5.6039219456288506E-5</c:v>
                </c:pt>
                <c:pt idx="13">
                  <c:v>5.6039219456288587E-5</c:v>
                </c:pt>
                <c:pt idx="14">
                  <c:v>5.6039219456288506E-5</c:v>
                </c:pt>
                <c:pt idx="15">
                  <c:v>5.603921945628856E-5</c:v>
                </c:pt>
                <c:pt idx="16">
                  <c:v>5.603921945628856E-5</c:v>
                </c:pt>
                <c:pt idx="17">
                  <c:v>6.9002487577582124E-5</c:v>
                </c:pt>
                <c:pt idx="18">
                  <c:v>6.9002487577582124E-5</c:v>
                </c:pt>
                <c:pt idx="19">
                  <c:v>6.9002487577582124E-5</c:v>
                </c:pt>
                <c:pt idx="20">
                  <c:v>6.9002487577582124E-5</c:v>
                </c:pt>
                <c:pt idx="21">
                  <c:v>6.9002487577582124E-5</c:v>
                </c:pt>
                <c:pt idx="22">
                  <c:v>1.2386752274163852E-4</c:v>
                </c:pt>
                <c:pt idx="23">
                  <c:v>1.4386752274163857E-4</c:v>
                </c:pt>
                <c:pt idx="24">
                  <c:v>1.7033370452904233E-4</c:v>
                </c:pt>
                <c:pt idx="25">
                  <c:v>1.7033370452904233E-4</c:v>
                </c:pt>
                <c:pt idx="26">
                  <c:v>1.5669697220176636E-4</c:v>
                </c:pt>
                <c:pt idx="27">
                  <c:v>1.2900248757758215E-4</c:v>
                </c:pt>
                <c:pt idx="28">
                  <c:v>1.01193869821789E-4</c:v>
                </c:pt>
                <c:pt idx="29">
                  <c:v>1.2900248757758223E-4</c:v>
                </c:pt>
                <c:pt idx="30">
                  <c:v>1.5669697220176634E-4</c:v>
                </c:pt>
                <c:pt idx="31">
                  <c:v>1.45060984680808E-4</c:v>
                </c:pt>
                <c:pt idx="32">
                  <c:v>1.5603921945628858E-4</c:v>
                </c:pt>
                <c:pt idx="33">
                  <c:v>1.1728942548679903E-4</c:v>
                </c:pt>
                <c:pt idx="34">
                  <c:v>9.2513158259241554E-5</c:v>
                </c:pt>
                <c:pt idx="35">
                  <c:v>9.2513158259241527E-5</c:v>
                </c:pt>
                <c:pt idx="36">
                  <c:v>1.0119386982178897E-4</c:v>
                </c:pt>
                <c:pt idx="37">
                  <c:v>1.290024875775822E-4</c:v>
                </c:pt>
                <c:pt idx="38">
                  <c:v>1.6560911085414229E-4</c:v>
                </c:pt>
                <c:pt idx="39">
                  <c:v>1.2900248757758215E-4</c:v>
                </c:pt>
                <c:pt idx="40">
                  <c:v>1.0459340771461984E-4</c:v>
                </c:pt>
                <c:pt idx="41">
                  <c:v>1.2132037735886788E-4</c:v>
                </c:pt>
                <c:pt idx="42">
                  <c:v>1.2111456180001685E-4</c:v>
                </c:pt>
                <c:pt idx="43">
                  <c:v>1.4564404225837318E-4</c:v>
                </c:pt>
                <c:pt idx="44">
                  <c:v>1.7379500648186691E-4</c:v>
                </c:pt>
                <c:pt idx="45">
                  <c:v>1.4386752274163841E-4</c:v>
                </c:pt>
                <c:pt idx="46">
                  <c:v>1.2111456180001676E-4</c:v>
                </c:pt>
                <c:pt idx="47">
                  <c:v>1.2111456180001676E-4</c:v>
                </c:pt>
                <c:pt idx="48">
                  <c:v>1.2386752274163852E-4</c:v>
                </c:pt>
                <c:pt idx="49">
                  <c:v>1.240408205773458E-4</c:v>
                </c:pt>
                <c:pt idx="50">
                  <c:v>1.5669697220176634E-4</c:v>
                </c:pt>
                <c:pt idx="51">
                  <c:v>1.2404082057734569E-4</c:v>
                </c:pt>
                <c:pt idx="52">
                  <c:v>1.01193869821789E-4</c:v>
                </c:pt>
                <c:pt idx="53">
                  <c:v>1.0119386982178894E-4</c:v>
                </c:pt>
                <c:pt idx="54">
                  <c:v>1.0119386982178897E-4</c:v>
                </c:pt>
                <c:pt idx="55">
                  <c:v>1.1728942548679911E-4</c:v>
                </c:pt>
                <c:pt idx="56">
                  <c:v>1.5603921945628855E-4</c:v>
                </c:pt>
                <c:pt idx="57">
                  <c:v>1.1728942548679903E-4</c:v>
                </c:pt>
                <c:pt idx="58">
                  <c:v>9.2513158259241554E-5</c:v>
                </c:pt>
                <c:pt idx="59">
                  <c:v>1.0459340771461979E-4</c:v>
                </c:pt>
                <c:pt idx="60">
                  <c:v>1.0119386982178897E-4</c:v>
                </c:pt>
                <c:pt idx="61">
                  <c:v>1.2900248757758223E-4</c:v>
                </c:pt>
                <c:pt idx="62">
                  <c:v>1.5603921945628863E-4</c:v>
                </c:pt>
                <c:pt idx="63">
                  <c:v>1.1728942548679911E-4</c:v>
                </c:pt>
                <c:pt idx="64">
                  <c:v>9.251315825924169E-5</c:v>
                </c:pt>
                <c:pt idx="65">
                  <c:v>1.0459340771461982E-4</c:v>
                </c:pt>
                <c:pt idx="66">
                  <c:v>1.0119386982178891E-4</c:v>
                </c:pt>
                <c:pt idx="67">
                  <c:v>1.0119386982178897E-4</c:v>
                </c:pt>
                <c:pt idx="68">
                  <c:v>1.2900248757758217E-4</c:v>
                </c:pt>
                <c:pt idx="69">
                  <c:v>1.0119386982178891E-4</c:v>
                </c:pt>
                <c:pt idx="70">
                  <c:v>8.0910976997933492E-5</c:v>
                </c:pt>
                <c:pt idx="71">
                  <c:v>8.0910976997933465E-5</c:v>
                </c:pt>
                <c:pt idx="72">
                  <c:v>8.9999999999999938E-5</c:v>
                </c:pt>
                <c:pt idx="73">
                  <c:v>8.091097699793352E-5</c:v>
                </c:pt>
                <c:pt idx="74">
                  <c:v>6.870680067498923E-5</c:v>
                </c:pt>
              </c:numCache>
            </c:numRef>
          </c:val>
          <c:smooth val="0"/>
          <c:extLst>
            <c:ext xmlns:c16="http://schemas.microsoft.com/office/drawing/2014/chart" uri="{C3380CC4-5D6E-409C-BE32-E72D297353CC}">
              <c16:uniqueId val="{00000003-33CD-4E69-BB7C-4CD063560EF4}"/>
            </c:ext>
          </c:extLst>
        </c:ser>
        <c:ser>
          <c:idx val="5"/>
          <c:order val="4"/>
          <c:tx>
            <c:strRef>
              <c:f>'Annex C - Ongoing Performance'!$AB$1</c:f>
              <c:strCache>
                <c:ptCount val="1"/>
                <c:pt idx="0">
                  <c:v>MPE</c:v>
                </c:pt>
              </c:strCache>
            </c:strRef>
          </c:tx>
          <c:spPr>
            <a:ln w="25400">
              <a:solidFill>
                <a:srgbClr val="FF0000"/>
              </a:solidFill>
              <a:prstDash val="sysDash"/>
            </a:ln>
          </c:spPr>
          <c:marker>
            <c:symbol val="none"/>
          </c:marker>
          <c:cat>
            <c:numRef>
              <c:f>'Annex C - Ongoing Performance'!$R$2:$R$76</c:f>
              <c:numCache>
                <c:formatCode>m/d/yyyy</c:formatCode>
                <c:ptCount val="75"/>
                <c:pt idx="0">
                  <c:v>45139</c:v>
                </c:pt>
                <c:pt idx="1">
                  <c:v>45140</c:v>
                </c:pt>
                <c:pt idx="2">
                  <c:v>45141</c:v>
                </c:pt>
                <c:pt idx="3">
                  <c:v>45142</c:v>
                </c:pt>
                <c:pt idx="4">
                  <c:v>45143</c:v>
                </c:pt>
                <c:pt idx="5">
                  <c:v>45144</c:v>
                </c:pt>
                <c:pt idx="6">
                  <c:v>45145</c:v>
                </c:pt>
                <c:pt idx="7">
                  <c:v>45146</c:v>
                </c:pt>
                <c:pt idx="8">
                  <c:v>45147</c:v>
                </c:pt>
                <c:pt idx="9">
                  <c:v>45148</c:v>
                </c:pt>
                <c:pt idx="10">
                  <c:v>45149</c:v>
                </c:pt>
                <c:pt idx="11">
                  <c:v>45150</c:v>
                </c:pt>
                <c:pt idx="12">
                  <c:v>45151</c:v>
                </c:pt>
                <c:pt idx="13">
                  <c:v>45152</c:v>
                </c:pt>
                <c:pt idx="14">
                  <c:v>45153</c:v>
                </c:pt>
                <c:pt idx="15">
                  <c:v>45154</c:v>
                </c:pt>
                <c:pt idx="16">
                  <c:v>45155</c:v>
                </c:pt>
                <c:pt idx="17">
                  <c:v>45156</c:v>
                </c:pt>
                <c:pt idx="18">
                  <c:v>45157</c:v>
                </c:pt>
                <c:pt idx="19">
                  <c:v>45158</c:v>
                </c:pt>
                <c:pt idx="20">
                  <c:v>45159</c:v>
                </c:pt>
                <c:pt idx="21">
                  <c:v>45160</c:v>
                </c:pt>
                <c:pt idx="22">
                  <c:v>45161</c:v>
                </c:pt>
                <c:pt idx="23">
                  <c:v>45162</c:v>
                </c:pt>
                <c:pt idx="24">
                  <c:v>45163</c:v>
                </c:pt>
                <c:pt idx="25">
                  <c:v>45164</c:v>
                </c:pt>
                <c:pt idx="26">
                  <c:v>45165</c:v>
                </c:pt>
                <c:pt idx="27">
                  <c:v>45166</c:v>
                </c:pt>
                <c:pt idx="28">
                  <c:v>45167</c:v>
                </c:pt>
                <c:pt idx="29">
                  <c:v>45168</c:v>
                </c:pt>
                <c:pt idx="30">
                  <c:v>45169</c:v>
                </c:pt>
                <c:pt idx="31">
                  <c:v>45170</c:v>
                </c:pt>
                <c:pt idx="32">
                  <c:v>45171</c:v>
                </c:pt>
                <c:pt idx="33">
                  <c:v>45172</c:v>
                </c:pt>
                <c:pt idx="34">
                  <c:v>45173</c:v>
                </c:pt>
                <c:pt idx="35">
                  <c:v>45174</c:v>
                </c:pt>
                <c:pt idx="36">
                  <c:v>45175</c:v>
                </c:pt>
                <c:pt idx="37">
                  <c:v>45176</c:v>
                </c:pt>
                <c:pt idx="38">
                  <c:v>45177</c:v>
                </c:pt>
                <c:pt idx="39">
                  <c:v>45178</c:v>
                </c:pt>
                <c:pt idx="40">
                  <c:v>45179</c:v>
                </c:pt>
                <c:pt idx="41">
                  <c:v>45180</c:v>
                </c:pt>
                <c:pt idx="42">
                  <c:v>45181</c:v>
                </c:pt>
                <c:pt idx="43">
                  <c:v>45182</c:v>
                </c:pt>
                <c:pt idx="44">
                  <c:v>45183</c:v>
                </c:pt>
                <c:pt idx="45">
                  <c:v>45184</c:v>
                </c:pt>
                <c:pt idx="46">
                  <c:v>45185</c:v>
                </c:pt>
                <c:pt idx="47">
                  <c:v>45186</c:v>
                </c:pt>
                <c:pt idx="48">
                  <c:v>45187</c:v>
                </c:pt>
                <c:pt idx="49">
                  <c:v>45188</c:v>
                </c:pt>
                <c:pt idx="50">
                  <c:v>45189</c:v>
                </c:pt>
                <c:pt idx="51">
                  <c:v>45190</c:v>
                </c:pt>
                <c:pt idx="52">
                  <c:v>45191</c:v>
                </c:pt>
                <c:pt idx="53">
                  <c:v>45192</c:v>
                </c:pt>
                <c:pt idx="54">
                  <c:v>45193</c:v>
                </c:pt>
                <c:pt idx="55">
                  <c:v>45194</c:v>
                </c:pt>
                <c:pt idx="56">
                  <c:v>45195</c:v>
                </c:pt>
                <c:pt idx="57">
                  <c:v>45196</c:v>
                </c:pt>
                <c:pt idx="58">
                  <c:v>45197</c:v>
                </c:pt>
                <c:pt idx="59">
                  <c:v>45198</c:v>
                </c:pt>
                <c:pt idx="60">
                  <c:v>45199</c:v>
                </c:pt>
                <c:pt idx="61">
                  <c:v>45200</c:v>
                </c:pt>
                <c:pt idx="62">
                  <c:v>45201</c:v>
                </c:pt>
                <c:pt idx="63">
                  <c:v>45202</c:v>
                </c:pt>
                <c:pt idx="64">
                  <c:v>45203</c:v>
                </c:pt>
                <c:pt idx="65">
                  <c:v>45204</c:v>
                </c:pt>
                <c:pt idx="66">
                  <c:v>45205</c:v>
                </c:pt>
                <c:pt idx="67">
                  <c:v>45206</c:v>
                </c:pt>
                <c:pt idx="68">
                  <c:v>45207</c:v>
                </c:pt>
                <c:pt idx="69">
                  <c:v>45208</c:v>
                </c:pt>
                <c:pt idx="70">
                  <c:v>45209</c:v>
                </c:pt>
                <c:pt idx="71">
                  <c:v>45210</c:v>
                </c:pt>
                <c:pt idx="72">
                  <c:v>45211</c:v>
                </c:pt>
                <c:pt idx="73">
                  <c:v>45212</c:v>
                </c:pt>
                <c:pt idx="74">
                  <c:v>45230</c:v>
                </c:pt>
              </c:numCache>
            </c:numRef>
          </c:cat>
          <c:val>
            <c:numRef>
              <c:f>'Annex C - Ongoing Performance'!$AB$2:$AB$76</c:f>
              <c:numCache>
                <c:formatCode>0.000%</c:formatCode>
                <c:ptCount val="75"/>
                <c:pt idx="0">
                  <c:v>#N/A</c:v>
                </c:pt>
                <c:pt idx="1">
                  <c:v>#N/A</c:v>
                </c:pt>
                <c:pt idx="2">
                  <c:v>#N/A</c:v>
                </c:pt>
                <c:pt idx="3">
                  <c:v>#N/A</c:v>
                </c:pt>
                <c:pt idx="4">
                  <c:v>#N/A</c:v>
                </c:pt>
                <c:pt idx="5">
                  <c:v>#N/A</c:v>
                </c:pt>
                <c:pt idx="6">
                  <c:v>#N/A</c:v>
                </c:pt>
                <c:pt idx="7">
                  <c:v>#N/A</c:v>
                </c:pt>
                <c:pt idx="8">
                  <c:v>#N/A</c:v>
                </c:pt>
                <c:pt idx="9">
                  <c:v>7.0710678118654751E-4</c:v>
                </c:pt>
                <c:pt idx="10">
                  <c:v>7.0710678118654751E-4</c:v>
                </c:pt>
                <c:pt idx="11">
                  <c:v>7.0710678118654751E-4</c:v>
                </c:pt>
                <c:pt idx="12">
                  <c:v>7.0710678118654751E-4</c:v>
                </c:pt>
                <c:pt idx="13">
                  <c:v>7.0710678118654751E-4</c:v>
                </c:pt>
                <c:pt idx="14">
                  <c:v>7.0710678118654751E-4</c:v>
                </c:pt>
                <c:pt idx="15">
                  <c:v>7.0710678118654751E-4</c:v>
                </c:pt>
                <c:pt idx="16">
                  <c:v>7.0710678118654751E-4</c:v>
                </c:pt>
                <c:pt idx="17">
                  <c:v>7.0710678118654751E-4</c:v>
                </c:pt>
                <c:pt idx="18">
                  <c:v>7.0710678118654751E-4</c:v>
                </c:pt>
                <c:pt idx="19">
                  <c:v>7.0710678118654751E-4</c:v>
                </c:pt>
                <c:pt idx="20">
                  <c:v>7.0710678118654751E-4</c:v>
                </c:pt>
                <c:pt idx="21">
                  <c:v>7.0710678118654751E-4</c:v>
                </c:pt>
                <c:pt idx="22">
                  <c:v>7.0710678118654751E-4</c:v>
                </c:pt>
                <c:pt idx="23">
                  <c:v>7.0710678118654751E-4</c:v>
                </c:pt>
                <c:pt idx="24">
                  <c:v>7.0710678118654751E-4</c:v>
                </c:pt>
                <c:pt idx="25">
                  <c:v>7.0710678118654751E-4</c:v>
                </c:pt>
                <c:pt idx="26">
                  <c:v>7.0710678118654751E-4</c:v>
                </c:pt>
                <c:pt idx="27">
                  <c:v>7.0710678118654751E-4</c:v>
                </c:pt>
                <c:pt idx="28">
                  <c:v>7.0710678118654751E-4</c:v>
                </c:pt>
                <c:pt idx="29">
                  <c:v>7.0710678118654751E-4</c:v>
                </c:pt>
                <c:pt idx="30">
                  <c:v>7.0710678118654751E-4</c:v>
                </c:pt>
                <c:pt idx="31">
                  <c:v>7.0710678118654751E-4</c:v>
                </c:pt>
                <c:pt idx="32">
                  <c:v>7.0710678118654751E-4</c:v>
                </c:pt>
                <c:pt idx="33">
                  <c:v>7.0710678118654751E-4</c:v>
                </c:pt>
                <c:pt idx="34">
                  <c:v>7.0710678118654751E-4</c:v>
                </c:pt>
                <c:pt idx="35">
                  <c:v>7.0710678118654751E-4</c:v>
                </c:pt>
                <c:pt idx="36">
                  <c:v>7.0710678118654751E-4</c:v>
                </c:pt>
                <c:pt idx="37">
                  <c:v>7.0710678118654751E-4</c:v>
                </c:pt>
                <c:pt idx="38">
                  <c:v>7.0710678118654751E-4</c:v>
                </c:pt>
                <c:pt idx="39">
                  <c:v>7.0710678118654751E-4</c:v>
                </c:pt>
                <c:pt idx="40">
                  <c:v>7.0710678118654751E-4</c:v>
                </c:pt>
                <c:pt idx="41">
                  <c:v>7.0710678118654751E-4</c:v>
                </c:pt>
                <c:pt idx="42">
                  <c:v>7.0710678118654751E-4</c:v>
                </c:pt>
                <c:pt idx="43">
                  <c:v>7.0710678118654751E-4</c:v>
                </c:pt>
                <c:pt idx="44">
                  <c:v>7.0710678118654751E-4</c:v>
                </c:pt>
                <c:pt idx="45">
                  <c:v>7.0710678118654751E-4</c:v>
                </c:pt>
                <c:pt idx="46">
                  <c:v>7.0710678118654751E-4</c:v>
                </c:pt>
                <c:pt idx="47">
                  <c:v>7.0710678118654751E-4</c:v>
                </c:pt>
                <c:pt idx="48">
                  <c:v>7.0710678118654751E-4</c:v>
                </c:pt>
                <c:pt idx="49">
                  <c:v>7.0710678118654751E-4</c:v>
                </c:pt>
                <c:pt idx="50">
                  <c:v>7.0710678118654751E-4</c:v>
                </c:pt>
                <c:pt idx="51">
                  <c:v>7.0710678118654751E-4</c:v>
                </c:pt>
                <c:pt idx="52">
                  <c:v>7.0710678118654751E-4</c:v>
                </c:pt>
                <c:pt idx="53">
                  <c:v>7.0710678118654751E-4</c:v>
                </c:pt>
                <c:pt idx="54">
                  <c:v>7.0710678118654751E-4</c:v>
                </c:pt>
                <c:pt idx="55">
                  <c:v>7.0710678118654751E-4</c:v>
                </c:pt>
                <c:pt idx="56">
                  <c:v>7.0710678118654751E-4</c:v>
                </c:pt>
                <c:pt idx="57">
                  <c:v>7.0710678118654751E-4</c:v>
                </c:pt>
                <c:pt idx="58">
                  <c:v>7.0710678118654751E-4</c:v>
                </c:pt>
                <c:pt idx="59">
                  <c:v>7.0710678118654751E-4</c:v>
                </c:pt>
                <c:pt idx="60">
                  <c:v>7.0710678118654751E-4</c:v>
                </c:pt>
                <c:pt idx="61">
                  <c:v>7.0710678118654751E-4</c:v>
                </c:pt>
                <c:pt idx="62">
                  <c:v>7.0710678118654751E-4</c:v>
                </c:pt>
                <c:pt idx="63">
                  <c:v>7.0710678118654751E-4</c:v>
                </c:pt>
                <c:pt idx="64">
                  <c:v>7.0710678118654751E-4</c:v>
                </c:pt>
                <c:pt idx="65">
                  <c:v>7.0710678118654751E-4</c:v>
                </c:pt>
                <c:pt idx="66">
                  <c:v>7.0710678118654751E-4</c:v>
                </c:pt>
                <c:pt idx="67">
                  <c:v>7.0710678118654751E-4</c:v>
                </c:pt>
                <c:pt idx="68">
                  <c:v>7.0710678118654751E-4</c:v>
                </c:pt>
                <c:pt idx="69">
                  <c:v>7.0710678118654751E-4</c:v>
                </c:pt>
                <c:pt idx="70">
                  <c:v>7.0710678118654751E-4</c:v>
                </c:pt>
                <c:pt idx="71">
                  <c:v>7.0710678118654751E-4</c:v>
                </c:pt>
                <c:pt idx="72">
                  <c:v>7.0710678118654751E-4</c:v>
                </c:pt>
                <c:pt idx="73">
                  <c:v>7.0710678118654751E-4</c:v>
                </c:pt>
                <c:pt idx="74">
                  <c:v>7.0710678118654751E-4</c:v>
                </c:pt>
              </c:numCache>
            </c:numRef>
          </c:val>
          <c:smooth val="0"/>
          <c:extLst>
            <c:ext xmlns:c16="http://schemas.microsoft.com/office/drawing/2014/chart" uri="{C3380CC4-5D6E-409C-BE32-E72D297353CC}">
              <c16:uniqueId val="{00000004-33CD-4E69-BB7C-4CD063560EF4}"/>
            </c:ext>
          </c:extLst>
        </c:ser>
        <c:dLbls>
          <c:showLegendKey val="0"/>
          <c:showVal val="0"/>
          <c:showCatName val="0"/>
          <c:showSerName val="0"/>
          <c:showPercent val="0"/>
          <c:showBubbleSize val="0"/>
        </c:dLbls>
        <c:marker val="1"/>
        <c:smooth val="0"/>
        <c:axId val="78280192"/>
        <c:axId val="78281728"/>
      </c:lineChart>
      <c:dateAx>
        <c:axId val="78280192"/>
        <c:scaling>
          <c:orientation val="minMax"/>
        </c:scaling>
        <c:delete val="0"/>
        <c:axPos val="b"/>
        <c:numFmt formatCode="m/d/yyyy" sourceLinked="0"/>
        <c:majorTickMark val="none"/>
        <c:minorTickMark val="none"/>
        <c:tickLblPos val="low"/>
        <c:spPr>
          <a:ln>
            <a:solidFill>
              <a:schemeClr val="tx1"/>
            </a:solidFill>
          </a:ln>
        </c:spPr>
        <c:txPr>
          <a:bodyPr rot="-5400000" vert="horz"/>
          <a:lstStyle/>
          <a:p>
            <a:pPr>
              <a:defRPr/>
            </a:pPr>
            <a:endParaRPr lang="en-US"/>
          </a:p>
        </c:txPr>
        <c:crossAx val="78281728"/>
        <c:crosses val="autoZero"/>
        <c:auto val="1"/>
        <c:lblOffset val="100"/>
        <c:baseTimeUnit val="days"/>
      </c:dateAx>
      <c:valAx>
        <c:axId val="78281728"/>
        <c:scaling>
          <c:orientation val="minMax"/>
          <c:min val="0"/>
        </c:scaling>
        <c:delete val="0"/>
        <c:axPos val="l"/>
        <c:majorGridlines>
          <c:spPr>
            <a:ln w="6350">
              <a:solidFill>
                <a:schemeClr val="bg1">
                  <a:lumMod val="75000"/>
                </a:schemeClr>
              </a:solidFill>
            </a:ln>
          </c:spPr>
        </c:majorGridlines>
        <c:numFmt formatCode="0.00%" sourceLinked="0"/>
        <c:majorTickMark val="none"/>
        <c:minorTickMark val="none"/>
        <c:tickLblPos val="nextTo"/>
        <c:spPr>
          <a:ln>
            <a:solidFill>
              <a:schemeClr val="tx1"/>
            </a:solidFill>
          </a:ln>
        </c:spPr>
        <c:crossAx val="78280192"/>
        <c:crosses val="autoZero"/>
        <c:crossBetween val="between"/>
      </c:valAx>
      <c:spPr>
        <a:ln w="6350">
          <a:noFill/>
        </a:ln>
      </c:spPr>
    </c:plotArea>
    <c:legend>
      <c:legendPos val="r"/>
      <c:legendEntry>
        <c:idx val="3"/>
        <c:delete val="1"/>
      </c:legendEntry>
      <c:layout>
        <c:manualLayout>
          <c:xMode val="edge"/>
          <c:yMode val="edge"/>
          <c:x val="3.6576771653543311E-2"/>
          <c:y val="8.477535896248263E-2"/>
          <c:w val="0.9499562554680665"/>
          <c:h val="6.5369549394560966E-2"/>
        </c:manualLayout>
      </c:layout>
      <c:overlay val="0"/>
    </c:legend>
    <c:plotVisOnly val="1"/>
    <c:dispBlanksAs val="gap"/>
    <c:showDLblsOverMax val="0"/>
  </c:chart>
  <c:spPr>
    <a:ln w="9525">
      <a:solidFill>
        <a:schemeClr val="bg1">
          <a:lumMod val="75000"/>
        </a:schemeClr>
      </a:solidFill>
    </a:ln>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'Annex C - Ongoing Performance'!$B$28</c:f>
          <c:strCache>
            <c:ptCount val="1"/>
            <c:pt idx="0">
              <c:v>Station XYZ - WTI - WCA 1 vs. Metering System ABC Sampling - Measured Error</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1902205051811349E-2"/>
          <c:y val="0.16987531172069825"/>
          <c:w val="0.9198101858215354"/>
          <c:h val="0.59712922418363545"/>
        </c:manualLayout>
      </c:layout>
      <c:scatterChart>
        <c:scatterStyle val="lineMarker"/>
        <c:varyColors val="0"/>
        <c:ser>
          <c:idx val="0"/>
          <c:order val="0"/>
          <c:tx>
            <c:strRef>
              <c:f>'Annex C - Ongoing Performance'!$T$1</c:f>
              <c:strCache>
                <c:ptCount val="1"/>
                <c:pt idx="0">
                  <c:v>Composite Sampler Result (%)</c:v>
                </c:pt>
              </c:strCache>
            </c:strRef>
          </c:tx>
          <c:spPr>
            <a:ln w="9525" cap="rnd">
              <a:solidFill>
                <a:schemeClr val="accent1"/>
              </a:solidFill>
              <a:prstDash val="dash"/>
              <a:round/>
            </a:ln>
            <a:effectLst/>
          </c:spPr>
          <c:marker>
            <c:symbol val="diamond"/>
            <c:size val="5"/>
            <c:spPr>
              <a:solidFill>
                <a:schemeClr val="accent1"/>
              </a:solidFill>
              <a:ln w="9525">
                <a:solidFill>
                  <a:schemeClr val="accent1"/>
                </a:solidFill>
              </a:ln>
              <a:effectLst/>
            </c:spPr>
          </c:marker>
          <c:xVal>
            <c:numRef>
              <c:f>'Annex C - Ongoing Performance'!$R$2:$R$76</c:f>
              <c:numCache>
                <c:formatCode>m/d/yyyy</c:formatCode>
                <c:ptCount val="75"/>
                <c:pt idx="0">
                  <c:v>45139</c:v>
                </c:pt>
                <c:pt idx="1">
                  <c:v>45140</c:v>
                </c:pt>
                <c:pt idx="2">
                  <c:v>45141</c:v>
                </c:pt>
                <c:pt idx="3">
                  <c:v>45142</c:v>
                </c:pt>
                <c:pt idx="4">
                  <c:v>45143</c:v>
                </c:pt>
                <c:pt idx="5">
                  <c:v>45144</c:v>
                </c:pt>
                <c:pt idx="6">
                  <c:v>45145</c:v>
                </c:pt>
                <c:pt idx="7">
                  <c:v>45146</c:v>
                </c:pt>
                <c:pt idx="8">
                  <c:v>45147</c:v>
                </c:pt>
                <c:pt idx="9">
                  <c:v>45148</c:v>
                </c:pt>
                <c:pt idx="10">
                  <c:v>45149</c:v>
                </c:pt>
                <c:pt idx="11">
                  <c:v>45150</c:v>
                </c:pt>
                <c:pt idx="12">
                  <c:v>45151</c:v>
                </c:pt>
                <c:pt idx="13">
                  <c:v>45152</c:v>
                </c:pt>
                <c:pt idx="14">
                  <c:v>45153</c:v>
                </c:pt>
                <c:pt idx="15">
                  <c:v>45154</c:v>
                </c:pt>
                <c:pt idx="16">
                  <c:v>45155</c:v>
                </c:pt>
                <c:pt idx="17">
                  <c:v>45156</c:v>
                </c:pt>
                <c:pt idx="18">
                  <c:v>45157</c:v>
                </c:pt>
                <c:pt idx="19">
                  <c:v>45158</c:v>
                </c:pt>
                <c:pt idx="20">
                  <c:v>45159</c:v>
                </c:pt>
                <c:pt idx="21">
                  <c:v>45160</c:v>
                </c:pt>
                <c:pt idx="22">
                  <c:v>45161</c:v>
                </c:pt>
                <c:pt idx="23">
                  <c:v>45162</c:v>
                </c:pt>
                <c:pt idx="24">
                  <c:v>45163</c:v>
                </c:pt>
                <c:pt idx="25">
                  <c:v>45164</c:v>
                </c:pt>
                <c:pt idx="26">
                  <c:v>45165</c:v>
                </c:pt>
                <c:pt idx="27">
                  <c:v>45166</c:v>
                </c:pt>
                <c:pt idx="28">
                  <c:v>45167</c:v>
                </c:pt>
                <c:pt idx="29">
                  <c:v>45168</c:v>
                </c:pt>
                <c:pt idx="30">
                  <c:v>45169</c:v>
                </c:pt>
                <c:pt idx="31">
                  <c:v>45170</c:v>
                </c:pt>
                <c:pt idx="32">
                  <c:v>45171</c:v>
                </c:pt>
                <c:pt idx="33">
                  <c:v>45172</c:v>
                </c:pt>
                <c:pt idx="34">
                  <c:v>45173</c:v>
                </c:pt>
                <c:pt idx="35">
                  <c:v>45174</c:v>
                </c:pt>
                <c:pt idx="36">
                  <c:v>45175</c:v>
                </c:pt>
                <c:pt idx="37">
                  <c:v>45176</c:v>
                </c:pt>
                <c:pt idx="38">
                  <c:v>45177</c:v>
                </c:pt>
                <c:pt idx="39">
                  <c:v>45178</c:v>
                </c:pt>
                <c:pt idx="40">
                  <c:v>45179</c:v>
                </c:pt>
                <c:pt idx="41">
                  <c:v>45180</c:v>
                </c:pt>
                <c:pt idx="42">
                  <c:v>45181</c:v>
                </c:pt>
                <c:pt idx="43">
                  <c:v>45182</c:v>
                </c:pt>
                <c:pt idx="44">
                  <c:v>45183</c:v>
                </c:pt>
                <c:pt idx="45">
                  <c:v>45184</c:v>
                </c:pt>
                <c:pt idx="46">
                  <c:v>45185</c:v>
                </c:pt>
                <c:pt idx="47">
                  <c:v>45186</c:v>
                </c:pt>
                <c:pt idx="48">
                  <c:v>45187</c:v>
                </c:pt>
                <c:pt idx="49">
                  <c:v>45188</c:v>
                </c:pt>
                <c:pt idx="50">
                  <c:v>45189</c:v>
                </c:pt>
                <c:pt idx="51">
                  <c:v>45190</c:v>
                </c:pt>
                <c:pt idx="52">
                  <c:v>45191</c:v>
                </c:pt>
                <c:pt idx="53">
                  <c:v>45192</c:v>
                </c:pt>
                <c:pt idx="54">
                  <c:v>45193</c:v>
                </c:pt>
                <c:pt idx="55">
                  <c:v>45194</c:v>
                </c:pt>
                <c:pt idx="56">
                  <c:v>45195</c:v>
                </c:pt>
                <c:pt idx="57">
                  <c:v>45196</c:v>
                </c:pt>
                <c:pt idx="58">
                  <c:v>45197</c:v>
                </c:pt>
                <c:pt idx="59">
                  <c:v>45198</c:v>
                </c:pt>
                <c:pt idx="60">
                  <c:v>45199</c:v>
                </c:pt>
                <c:pt idx="61">
                  <c:v>45200</c:v>
                </c:pt>
                <c:pt idx="62">
                  <c:v>45201</c:v>
                </c:pt>
                <c:pt idx="63">
                  <c:v>45202</c:v>
                </c:pt>
                <c:pt idx="64">
                  <c:v>45203</c:v>
                </c:pt>
                <c:pt idx="65">
                  <c:v>45204</c:v>
                </c:pt>
                <c:pt idx="66">
                  <c:v>45205</c:v>
                </c:pt>
                <c:pt idx="67">
                  <c:v>45206</c:v>
                </c:pt>
                <c:pt idx="68">
                  <c:v>45207</c:v>
                </c:pt>
                <c:pt idx="69">
                  <c:v>45208</c:v>
                </c:pt>
                <c:pt idx="70">
                  <c:v>45209</c:v>
                </c:pt>
                <c:pt idx="71">
                  <c:v>45210</c:v>
                </c:pt>
                <c:pt idx="72">
                  <c:v>45211</c:v>
                </c:pt>
                <c:pt idx="73">
                  <c:v>45212</c:v>
                </c:pt>
                <c:pt idx="74">
                  <c:v>45230</c:v>
                </c:pt>
              </c:numCache>
            </c:numRef>
          </c:xVal>
          <c:yVal>
            <c:numRef>
              <c:f>'Annex C - Ongoing Performance'!$T$2:$T$76</c:f>
              <c:numCache>
                <c:formatCode>0.000%</c:formatCode>
                <c:ptCount val="75"/>
                <c:pt idx="0">
                  <c:v>1.1000000000000001E-3</c:v>
                </c:pt>
                <c:pt idx="1">
                  <c:v>2.3E-3</c:v>
                </c:pt>
                <c:pt idx="2">
                  <c:v>1.1000000000000001E-3</c:v>
                </c:pt>
                <c:pt idx="3">
                  <c:v>1.1000000000000001E-3</c:v>
                </c:pt>
                <c:pt idx="4">
                  <c:v>1.1000000000000001E-3</c:v>
                </c:pt>
                <c:pt idx="5">
                  <c:v>1.1000000000000001E-3</c:v>
                </c:pt>
                <c:pt idx="6">
                  <c:v>1.1000000000000001E-3</c:v>
                </c:pt>
                <c:pt idx="7">
                  <c:v>2.5000000000000001E-3</c:v>
                </c:pt>
                <c:pt idx="8">
                  <c:v>1.1000000000000001E-3</c:v>
                </c:pt>
                <c:pt idx="9">
                  <c:v>1.1000000000000001E-3</c:v>
                </c:pt>
                <c:pt idx="10">
                  <c:v>1.1000000000000001E-3</c:v>
                </c:pt>
                <c:pt idx="11">
                  <c:v>1.1000000000000001E-3</c:v>
                </c:pt>
                <c:pt idx="12">
                  <c:v>1.1000000000000001E-3</c:v>
                </c:pt>
                <c:pt idx="13">
                  <c:v>1.1000000000000001E-3</c:v>
                </c:pt>
                <c:pt idx="14">
                  <c:v>1.1000000000000001E-3</c:v>
                </c:pt>
                <c:pt idx="15">
                  <c:v>1.1000000000000001E-3</c:v>
                </c:pt>
                <c:pt idx="16">
                  <c:v>1.1000000000000001E-3</c:v>
                </c:pt>
                <c:pt idx="17">
                  <c:v>3.0000000000000001E-3</c:v>
                </c:pt>
                <c:pt idx="18">
                  <c:v>1.1000000000000001E-3</c:v>
                </c:pt>
                <c:pt idx="19">
                  <c:v>1.1000000000000001E-3</c:v>
                </c:pt>
                <c:pt idx="20">
                  <c:v>1.1000000000000001E-3</c:v>
                </c:pt>
                <c:pt idx="21">
                  <c:v>1.1000000000000001E-3</c:v>
                </c:pt>
                <c:pt idx="22">
                  <c:v>1.1000000000000001E-3</c:v>
                </c:pt>
                <c:pt idx="23">
                  <c:v>1.1000000000000001E-3</c:v>
                </c:pt>
                <c:pt idx="24">
                  <c:v>1.1000000000000001E-3</c:v>
                </c:pt>
                <c:pt idx="25">
                  <c:v>1.1000000000000001E-3</c:v>
                </c:pt>
                <c:pt idx="26">
                  <c:v>1.1000000000000001E-3</c:v>
                </c:pt>
                <c:pt idx="27">
                  <c:v>1.1000000000000001E-3</c:v>
                </c:pt>
                <c:pt idx="28">
                  <c:v>1.1000000000000001E-3</c:v>
                </c:pt>
                <c:pt idx="29">
                  <c:v>1.1000000000000001E-3</c:v>
                </c:pt>
                <c:pt idx="30">
                  <c:v>1.1000000000000001E-3</c:v>
                </c:pt>
                <c:pt idx="31">
                  <c:v>1.1000000000000001E-3</c:v>
                </c:pt>
                <c:pt idx="32">
                  <c:v>1.1000000000000001E-3</c:v>
                </c:pt>
                <c:pt idx="33">
                  <c:v>1.1000000000000001E-3</c:v>
                </c:pt>
                <c:pt idx="34">
                  <c:v>1.1000000000000001E-3</c:v>
                </c:pt>
                <c:pt idx="35">
                  <c:v>1.1000000000000001E-3</c:v>
                </c:pt>
                <c:pt idx="36">
                  <c:v>1.1000000000000001E-3</c:v>
                </c:pt>
                <c:pt idx="37">
                  <c:v>1.1000000000000001E-3</c:v>
                </c:pt>
                <c:pt idx="38">
                  <c:v>1.1000000000000001E-3</c:v>
                </c:pt>
                <c:pt idx="39">
                  <c:v>1.1000000000000001E-3</c:v>
                </c:pt>
                <c:pt idx="40">
                  <c:v>1.1000000000000001E-3</c:v>
                </c:pt>
                <c:pt idx="41">
                  <c:v>1.1000000000000001E-3</c:v>
                </c:pt>
                <c:pt idx="42">
                  <c:v>1.1000000000000001E-3</c:v>
                </c:pt>
                <c:pt idx="43">
                  <c:v>1.1000000000000001E-3</c:v>
                </c:pt>
                <c:pt idx="44">
                  <c:v>1.1000000000000001E-3</c:v>
                </c:pt>
                <c:pt idx="45">
                  <c:v>1.1000000000000001E-3</c:v>
                </c:pt>
                <c:pt idx="46">
                  <c:v>1.1000000000000001E-3</c:v>
                </c:pt>
                <c:pt idx="47">
                  <c:v>1.1000000000000001E-3</c:v>
                </c:pt>
                <c:pt idx="48">
                  <c:v>1.1000000000000001E-3</c:v>
                </c:pt>
                <c:pt idx="49">
                  <c:v>1.1000000000000001E-3</c:v>
                </c:pt>
                <c:pt idx="50">
                  <c:v>1.1000000000000001E-3</c:v>
                </c:pt>
                <c:pt idx="51">
                  <c:v>1.1000000000000001E-3</c:v>
                </c:pt>
                <c:pt idx="52">
                  <c:v>1.1000000000000001E-3</c:v>
                </c:pt>
                <c:pt idx="53">
                  <c:v>1.1000000000000001E-3</c:v>
                </c:pt>
                <c:pt idx="54">
                  <c:v>1.1000000000000001E-3</c:v>
                </c:pt>
                <c:pt idx="55">
                  <c:v>1.1000000000000001E-3</c:v>
                </c:pt>
                <c:pt idx="56">
                  <c:v>1.1000000000000001E-3</c:v>
                </c:pt>
                <c:pt idx="57">
                  <c:v>1.1000000000000001E-3</c:v>
                </c:pt>
                <c:pt idx="58">
                  <c:v>1.1000000000000001E-3</c:v>
                </c:pt>
                <c:pt idx="59">
                  <c:v>1.1000000000000001E-3</c:v>
                </c:pt>
                <c:pt idx="60">
                  <c:v>1.1000000000000001E-3</c:v>
                </c:pt>
                <c:pt idx="61">
                  <c:v>1.1000000000000001E-3</c:v>
                </c:pt>
                <c:pt idx="62">
                  <c:v>1.1000000000000001E-3</c:v>
                </c:pt>
                <c:pt idx="63">
                  <c:v>1.1000000000000001E-3</c:v>
                </c:pt>
                <c:pt idx="64">
                  <c:v>1.1000000000000001E-3</c:v>
                </c:pt>
                <c:pt idx="65">
                  <c:v>1.1000000000000001E-3</c:v>
                </c:pt>
                <c:pt idx="66">
                  <c:v>1.1000000000000001E-3</c:v>
                </c:pt>
                <c:pt idx="67">
                  <c:v>1.1000000000000001E-3</c:v>
                </c:pt>
                <c:pt idx="68">
                  <c:v>1.1000000000000001E-3</c:v>
                </c:pt>
                <c:pt idx="69">
                  <c:v>1.1000000000000001E-3</c:v>
                </c:pt>
                <c:pt idx="70">
                  <c:v>1.1000000000000001E-3</c:v>
                </c:pt>
                <c:pt idx="71">
                  <c:v>1.1000000000000001E-3</c:v>
                </c:pt>
                <c:pt idx="72">
                  <c:v>1.1000000000000001E-3</c:v>
                </c:pt>
                <c:pt idx="73">
                  <c:v>1.1000000000000001E-3</c:v>
                </c:pt>
                <c:pt idx="74">
                  <c:v>1.1000000000000001E-3</c:v>
                </c:pt>
              </c:numCache>
            </c:numRef>
          </c:yVal>
          <c:smooth val="0"/>
          <c:extLst>
            <c:ext xmlns:c16="http://schemas.microsoft.com/office/drawing/2014/chart" uri="{C3380CC4-5D6E-409C-BE32-E72D297353CC}">
              <c16:uniqueId val="{00000000-BF25-4A2C-AA03-3C1090BCCC01}"/>
            </c:ext>
          </c:extLst>
        </c:ser>
        <c:ser>
          <c:idx val="1"/>
          <c:order val="1"/>
          <c:tx>
            <c:strRef>
              <c:f>'Annex C - Ongoing Performance'!$U$1</c:f>
              <c:strCache>
                <c:ptCount val="1"/>
                <c:pt idx="0">
                  <c:v>WCA FWA Result (%)</c:v>
                </c:pt>
              </c:strCache>
            </c:strRef>
          </c:tx>
          <c:spPr>
            <a:ln w="9525" cap="rnd">
              <a:solidFill>
                <a:schemeClr val="accent2"/>
              </a:solidFill>
              <a:prstDash val="dash"/>
              <a:round/>
            </a:ln>
            <a:effectLst/>
          </c:spPr>
          <c:marker>
            <c:symbol val="diamond"/>
            <c:size val="5"/>
            <c:spPr>
              <a:solidFill>
                <a:schemeClr val="accent2"/>
              </a:solidFill>
              <a:ln w="9525">
                <a:solidFill>
                  <a:schemeClr val="accent2"/>
                </a:solidFill>
              </a:ln>
              <a:effectLst/>
            </c:spPr>
          </c:marker>
          <c:xVal>
            <c:numRef>
              <c:f>'Annex C - Ongoing Performance'!$R$2:$R$76</c:f>
              <c:numCache>
                <c:formatCode>m/d/yyyy</c:formatCode>
                <c:ptCount val="75"/>
                <c:pt idx="0">
                  <c:v>45139</c:v>
                </c:pt>
                <c:pt idx="1">
                  <c:v>45140</c:v>
                </c:pt>
                <c:pt idx="2">
                  <c:v>45141</c:v>
                </c:pt>
                <c:pt idx="3">
                  <c:v>45142</c:v>
                </c:pt>
                <c:pt idx="4">
                  <c:v>45143</c:v>
                </c:pt>
                <c:pt idx="5">
                  <c:v>45144</c:v>
                </c:pt>
                <c:pt idx="6">
                  <c:v>45145</c:v>
                </c:pt>
                <c:pt idx="7">
                  <c:v>45146</c:v>
                </c:pt>
                <c:pt idx="8">
                  <c:v>45147</c:v>
                </c:pt>
                <c:pt idx="9">
                  <c:v>45148</c:v>
                </c:pt>
                <c:pt idx="10">
                  <c:v>45149</c:v>
                </c:pt>
                <c:pt idx="11">
                  <c:v>45150</c:v>
                </c:pt>
                <c:pt idx="12">
                  <c:v>45151</c:v>
                </c:pt>
                <c:pt idx="13">
                  <c:v>45152</c:v>
                </c:pt>
                <c:pt idx="14">
                  <c:v>45153</c:v>
                </c:pt>
                <c:pt idx="15">
                  <c:v>45154</c:v>
                </c:pt>
                <c:pt idx="16">
                  <c:v>45155</c:v>
                </c:pt>
                <c:pt idx="17">
                  <c:v>45156</c:v>
                </c:pt>
                <c:pt idx="18">
                  <c:v>45157</c:v>
                </c:pt>
                <c:pt idx="19">
                  <c:v>45158</c:v>
                </c:pt>
                <c:pt idx="20">
                  <c:v>45159</c:v>
                </c:pt>
                <c:pt idx="21">
                  <c:v>45160</c:v>
                </c:pt>
                <c:pt idx="22">
                  <c:v>45161</c:v>
                </c:pt>
                <c:pt idx="23">
                  <c:v>45162</c:v>
                </c:pt>
                <c:pt idx="24">
                  <c:v>45163</c:v>
                </c:pt>
                <c:pt idx="25">
                  <c:v>45164</c:v>
                </c:pt>
                <c:pt idx="26">
                  <c:v>45165</c:v>
                </c:pt>
                <c:pt idx="27">
                  <c:v>45166</c:v>
                </c:pt>
                <c:pt idx="28">
                  <c:v>45167</c:v>
                </c:pt>
                <c:pt idx="29">
                  <c:v>45168</c:v>
                </c:pt>
                <c:pt idx="30">
                  <c:v>45169</c:v>
                </c:pt>
                <c:pt idx="31">
                  <c:v>45170</c:v>
                </c:pt>
                <c:pt idx="32">
                  <c:v>45171</c:v>
                </c:pt>
                <c:pt idx="33">
                  <c:v>45172</c:v>
                </c:pt>
                <c:pt idx="34">
                  <c:v>45173</c:v>
                </c:pt>
                <c:pt idx="35">
                  <c:v>45174</c:v>
                </c:pt>
                <c:pt idx="36">
                  <c:v>45175</c:v>
                </c:pt>
                <c:pt idx="37">
                  <c:v>45176</c:v>
                </c:pt>
                <c:pt idx="38">
                  <c:v>45177</c:v>
                </c:pt>
                <c:pt idx="39">
                  <c:v>45178</c:v>
                </c:pt>
                <c:pt idx="40">
                  <c:v>45179</c:v>
                </c:pt>
                <c:pt idx="41">
                  <c:v>45180</c:v>
                </c:pt>
                <c:pt idx="42">
                  <c:v>45181</c:v>
                </c:pt>
                <c:pt idx="43">
                  <c:v>45182</c:v>
                </c:pt>
                <c:pt idx="44">
                  <c:v>45183</c:v>
                </c:pt>
                <c:pt idx="45">
                  <c:v>45184</c:v>
                </c:pt>
                <c:pt idx="46">
                  <c:v>45185</c:v>
                </c:pt>
                <c:pt idx="47">
                  <c:v>45186</c:v>
                </c:pt>
                <c:pt idx="48">
                  <c:v>45187</c:v>
                </c:pt>
                <c:pt idx="49">
                  <c:v>45188</c:v>
                </c:pt>
                <c:pt idx="50">
                  <c:v>45189</c:v>
                </c:pt>
                <c:pt idx="51">
                  <c:v>45190</c:v>
                </c:pt>
                <c:pt idx="52">
                  <c:v>45191</c:v>
                </c:pt>
                <c:pt idx="53">
                  <c:v>45192</c:v>
                </c:pt>
                <c:pt idx="54">
                  <c:v>45193</c:v>
                </c:pt>
                <c:pt idx="55">
                  <c:v>45194</c:v>
                </c:pt>
                <c:pt idx="56">
                  <c:v>45195</c:v>
                </c:pt>
                <c:pt idx="57">
                  <c:v>45196</c:v>
                </c:pt>
                <c:pt idx="58">
                  <c:v>45197</c:v>
                </c:pt>
                <c:pt idx="59">
                  <c:v>45198</c:v>
                </c:pt>
                <c:pt idx="60">
                  <c:v>45199</c:v>
                </c:pt>
                <c:pt idx="61">
                  <c:v>45200</c:v>
                </c:pt>
                <c:pt idx="62">
                  <c:v>45201</c:v>
                </c:pt>
                <c:pt idx="63">
                  <c:v>45202</c:v>
                </c:pt>
                <c:pt idx="64">
                  <c:v>45203</c:v>
                </c:pt>
                <c:pt idx="65">
                  <c:v>45204</c:v>
                </c:pt>
                <c:pt idx="66">
                  <c:v>45205</c:v>
                </c:pt>
                <c:pt idx="67">
                  <c:v>45206</c:v>
                </c:pt>
                <c:pt idx="68">
                  <c:v>45207</c:v>
                </c:pt>
                <c:pt idx="69">
                  <c:v>45208</c:v>
                </c:pt>
                <c:pt idx="70">
                  <c:v>45209</c:v>
                </c:pt>
                <c:pt idx="71">
                  <c:v>45210</c:v>
                </c:pt>
                <c:pt idx="72">
                  <c:v>45211</c:v>
                </c:pt>
                <c:pt idx="73">
                  <c:v>45212</c:v>
                </c:pt>
                <c:pt idx="74">
                  <c:v>45230</c:v>
                </c:pt>
              </c:numCache>
            </c:numRef>
          </c:xVal>
          <c:yVal>
            <c:numRef>
              <c:f>'Annex C - Ongoing Performance'!$U$2:$U$76</c:f>
              <c:numCache>
                <c:formatCode>0.00%</c:formatCode>
                <c:ptCount val="75"/>
                <c:pt idx="0">
                  <c:v>8.0000000000000004E-4</c:v>
                </c:pt>
                <c:pt idx="1">
                  <c:v>2.7000000000000001E-3</c:v>
                </c:pt>
                <c:pt idx="2">
                  <c:v>2E-3</c:v>
                </c:pt>
                <c:pt idx="3">
                  <c:v>1.2999999999999999E-3</c:v>
                </c:pt>
                <c:pt idx="4">
                  <c:v>8.9999999999999998E-4</c:v>
                </c:pt>
                <c:pt idx="5">
                  <c:v>1.5E-3</c:v>
                </c:pt>
                <c:pt idx="6">
                  <c:v>8.0000000000000004E-4</c:v>
                </c:pt>
                <c:pt idx="7">
                  <c:v>2.7000000000000001E-3</c:v>
                </c:pt>
                <c:pt idx="8">
                  <c:v>1.5E-3</c:v>
                </c:pt>
                <c:pt idx="9">
                  <c:v>1.2999999999999999E-3</c:v>
                </c:pt>
                <c:pt idx="10">
                  <c:v>8.9999999999999998E-4</c:v>
                </c:pt>
                <c:pt idx="11">
                  <c:v>1.5E-3</c:v>
                </c:pt>
                <c:pt idx="12">
                  <c:v>1.1999999999999999E-3</c:v>
                </c:pt>
                <c:pt idx="13">
                  <c:v>1.2999999999999999E-3</c:v>
                </c:pt>
                <c:pt idx="14">
                  <c:v>8.9999999999999998E-4</c:v>
                </c:pt>
                <c:pt idx="15">
                  <c:v>1.5E-3</c:v>
                </c:pt>
                <c:pt idx="16">
                  <c:v>8.0000000000000004E-4</c:v>
                </c:pt>
                <c:pt idx="17">
                  <c:v>2.7000000000000001E-3</c:v>
                </c:pt>
                <c:pt idx="18">
                  <c:v>1.5E-3</c:v>
                </c:pt>
                <c:pt idx="19">
                  <c:v>1.2999999999999999E-3</c:v>
                </c:pt>
                <c:pt idx="20">
                  <c:v>8.9999999999999998E-4</c:v>
                </c:pt>
                <c:pt idx="21">
                  <c:v>1.5E-3</c:v>
                </c:pt>
                <c:pt idx="22">
                  <c:v>1.4E-3</c:v>
                </c:pt>
                <c:pt idx="23">
                  <c:v>1.5E-3</c:v>
                </c:pt>
                <c:pt idx="24">
                  <c:v>8.0000000000000004E-4</c:v>
                </c:pt>
                <c:pt idx="25">
                  <c:v>1.5E-3</c:v>
                </c:pt>
                <c:pt idx="26">
                  <c:v>1.6000000000000001E-3</c:v>
                </c:pt>
                <c:pt idx="27">
                  <c:v>1.2999999999999999E-3</c:v>
                </c:pt>
                <c:pt idx="28">
                  <c:v>8.9999999999999998E-4</c:v>
                </c:pt>
                <c:pt idx="29">
                  <c:v>1.5E-3</c:v>
                </c:pt>
                <c:pt idx="30">
                  <c:v>8.0000000000000004E-4</c:v>
                </c:pt>
                <c:pt idx="31">
                  <c:v>1.6000000000000001E-3</c:v>
                </c:pt>
                <c:pt idx="32">
                  <c:v>1.5E-3</c:v>
                </c:pt>
                <c:pt idx="33">
                  <c:v>1.2999999999999999E-3</c:v>
                </c:pt>
                <c:pt idx="34">
                  <c:v>8.9999999999999998E-4</c:v>
                </c:pt>
                <c:pt idx="35">
                  <c:v>1.5E-3</c:v>
                </c:pt>
                <c:pt idx="36">
                  <c:v>8.0000000000000004E-4</c:v>
                </c:pt>
                <c:pt idx="37">
                  <c:v>6.9999999999999999E-4</c:v>
                </c:pt>
                <c:pt idx="38">
                  <c:v>1.5E-3</c:v>
                </c:pt>
                <c:pt idx="39">
                  <c:v>1.2999999999999999E-3</c:v>
                </c:pt>
                <c:pt idx="40">
                  <c:v>8.9999999999999998E-4</c:v>
                </c:pt>
                <c:pt idx="41">
                  <c:v>1.5E-3</c:v>
                </c:pt>
                <c:pt idx="42">
                  <c:v>8.0000000000000004E-4</c:v>
                </c:pt>
                <c:pt idx="43">
                  <c:v>1.5E-3</c:v>
                </c:pt>
                <c:pt idx="44">
                  <c:v>1.4E-3</c:v>
                </c:pt>
                <c:pt idx="45">
                  <c:v>1.2999999999999999E-3</c:v>
                </c:pt>
                <c:pt idx="46">
                  <c:v>8.9999999999999998E-4</c:v>
                </c:pt>
                <c:pt idx="47">
                  <c:v>1.5E-3</c:v>
                </c:pt>
                <c:pt idx="48">
                  <c:v>8.0000000000000004E-4</c:v>
                </c:pt>
                <c:pt idx="49">
                  <c:v>1.6000000000000001E-3</c:v>
                </c:pt>
                <c:pt idx="50">
                  <c:v>1.5E-3</c:v>
                </c:pt>
                <c:pt idx="51">
                  <c:v>1.2999999999999999E-3</c:v>
                </c:pt>
                <c:pt idx="52">
                  <c:v>8.9999999999999998E-4</c:v>
                </c:pt>
                <c:pt idx="53">
                  <c:v>1.5E-3</c:v>
                </c:pt>
                <c:pt idx="54">
                  <c:v>8.0000000000000004E-4</c:v>
                </c:pt>
                <c:pt idx="55">
                  <c:v>1.6000000000000001E-3</c:v>
                </c:pt>
                <c:pt idx="56">
                  <c:v>1.5E-3</c:v>
                </c:pt>
                <c:pt idx="57">
                  <c:v>1.2999999999999999E-3</c:v>
                </c:pt>
                <c:pt idx="58">
                  <c:v>8.9999999999999998E-4</c:v>
                </c:pt>
                <c:pt idx="59">
                  <c:v>1.5E-3</c:v>
                </c:pt>
                <c:pt idx="60">
                  <c:v>8.0000000000000004E-4</c:v>
                </c:pt>
                <c:pt idx="61">
                  <c:v>1.5E-3</c:v>
                </c:pt>
                <c:pt idx="62">
                  <c:v>1.6000000000000001E-3</c:v>
                </c:pt>
                <c:pt idx="63">
                  <c:v>1.2999999999999999E-3</c:v>
                </c:pt>
                <c:pt idx="64">
                  <c:v>8.9999999999999998E-4</c:v>
                </c:pt>
                <c:pt idx="65">
                  <c:v>1.5E-3</c:v>
                </c:pt>
                <c:pt idx="66">
                  <c:v>8.0000000000000004E-4</c:v>
                </c:pt>
                <c:pt idx="67">
                  <c:v>1.2999999999999999E-3</c:v>
                </c:pt>
                <c:pt idx="68">
                  <c:v>1.5E-3</c:v>
                </c:pt>
                <c:pt idx="69">
                  <c:v>1.2999999999999999E-3</c:v>
                </c:pt>
                <c:pt idx="70">
                  <c:v>8.9999999999999998E-4</c:v>
                </c:pt>
                <c:pt idx="71">
                  <c:v>1.5E-3</c:v>
                </c:pt>
                <c:pt idx="72">
                  <c:v>1.2999999999999999E-3</c:v>
                </c:pt>
                <c:pt idx="73">
                  <c:v>1.6000000000000001E-3</c:v>
                </c:pt>
                <c:pt idx="74">
                  <c:v>1.6999999999999999E-3</c:v>
                </c:pt>
              </c:numCache>
            </c:numRef>
          </c:yVal>
          <c:smooth val="0"/>
          <c:extLst>
            <c:ext xmlns:c16="http://schemas.microsoft.com/office/drawing/2014/chart" uri="{C3380CC4-5D6E-409C-BE32-E72D297353CC}">
              <c16:uniqueId val="{00000001-BF25-4A2C-AA03-3C1090BCCC01}"/>
            </c:ext>
          </c:extLst>
        </c:ser>
        <c:ser>
          <c:idx val="2"/>
          <c:order val="2"/>
          <c:tx>
            <c:strRef>
              <c:f>'Annex C - Ongoing Performance'!$V$1</c:f>
              <c:strCache>
                <c:ptCount val="1"/>
                <c:pt idx="0">
                  <c:v>Error Measured - WCA vs. Sampling</c:v>
                </c:pt>
              </c:strCache>
            </c:strRef>
          </c:tx>
          <c:spPr>
            <a:ln w="22225" cap="rnd">
              <a:solidFill>
                <a:schemeClr val="accent4"/>
              </a:solidFill>
              <a:round/>
            </a:ln>
            <a:effectLst/>
          </c:spPr>
          <c:marker>
            <c:symbol val="triangle"/>
            <c:size val="5"/>
            <c:spPr>
              <a:solidFill>
                <a:schemeClr val="accent4"/>
              </a:solidFill>
              <a:ln w="9525">
                <a:noFill/>
              </a:ln>
              <a:effectLst/>
            </c:spPr>
          </c:marker>
          <c:xVal>
            <c:numRef>
              <c:f>'Annex C - Ongoing Performance'!$R$2:$R$76</c:f>
              <c:numCache>
                <c:formatCode>m/d/yyyy</c:formatCode>
                <c:ptCount val="75"/>
                <c:pt idx="0">
                  <c:v>45139</c:v>
                </c:pt>
                <c:pt idx="1">
                  <c:v>45140</c:v>
                </c:pt>
                <c:pt idx="2">
                  <c:v>45141</c:v>
                </c:pt>
                <c:pt idx="3">
                  <c:v>45142</c:v>
                </c:pt>
                <c:pt idx="4">
                  <c:v>45143</c:v>
                </c:pt>
                <c:pt idx="5">
                  <c:v>45144</c:v>
                </c:pt>
                <c:pt idx="6">
                  <c:v>45145</c:v>
                </c:pt>
                <c:pt idx="7">
                  <c:v>45146</c:v>
                </c:pt>
                <c:pt idx="8">
                  <c:v>45147</c:v>
                </c:pt>
                <c:pt idx="9">
                  <c:v>45148</c:v>
                </c:pt>
                <c:pt idx="10">
                  <c:v>45149</c:v>
                </c:pt>
                <c:pt idx="11">
                  <c:v>45150</c:v>
                </c:pt>
                <c:pt idx="12">
                  <c:v>45151</c:v>
                </c:pt>
                <c:pt idx="13">
                  <c:v>45152</c:v>
                </c:pt>
                <c:pt idx="14">
                  <c:v>45153</c:v>
                </c:pt>
                <c:pt idx="15">
                  <c:v>45154</c:v>
                </c:pt>
                <c:pt idx="16">
                  <c:v>45155</c:v>
                </c:pt>
                <c:pt idx="17">
                  <c:v>45156</c:v>
                </c:pt>
                <c:pt idx="18">
                  <c:v>45157</c:v>
                </c:pt>
                <c:pt idx="19">
                  <c:v>45158</c:v>
                </c:pt>
                <c:pt idx="20">
                  <c:v>45159</c:v>
                </c:pt>
                <c:pt idx="21">
                  <c:v>45160</c:v>
                </c:pt>
                <c:pt idx="22">
                  <c:v>45161</c:v>
                </c:pt>
                <c:pt idx="23">
                  <c:v>45162</c:v>
                </c:pt>
                <c:pt idx="24">
                  <c:v>45163</c:v>
                </c:pt>
                <c:pt idx="25">
                  <c:v>45164</c:v>
                </c:pt>
                <c:pt idx="26">
                  <c:v>45165</c:v>
                </c:pt>
                <c:pt idx="27">
                  <c:v>45166</c:v>
                </c:pt>
                <c:pt idx="28">
                  <c:v>45167</c:v>
                </c:pt>
                <c:pt idx="29">
                  <c:v>45168</c:v>
                </c:pt>
                <c:pt idx="30">
                  <c:v>45169</c:v>
                </c:pt>
                <c:pt idx="31">
                  <c:v>45170</c:v>
                </c:pt>
                <c:pt idx="32">
                  <c:v>45171</c:v>
                </c:pt>
                <c:pt idx="33">
                  <c:v>45172</c:v>
                </c:pt>
                <c:pt idx="34">
                  <c:v>45173</c:v>
                </c:pt>
                <c:pt idx="35">
                  <c:v>45174</c:v>
                </c:pt>
                <c:pt idx="36">
                  <c:v>45175</c:v>
                </c:pt>
                <c:pt idx="37">
                  <c:v>45176</c:v>
                </c:pt>
                <c:pt idx="38">
                  <c:v>45177</c:v>
                </c:pt>
                <c:pt idx="39">
                  <c:v>45178</c:v>
                </c:pt>
                <c:pt idx="40">
                  <c:v>45179</c:v>
                </c:pt>
                <c:pt idx="41">
                  <c:v>45180</c:v>
                </c:pt>
                <c:pt idx="42">
                  <c:v>45181</c:v>
                </c:pt>
                <c:pt idx="43">
                  <c:v>45182</c:v>
                </c:pt>
                <c:pt idx="44">
                  <c:v>45183</c:v>
                </c:pt>
                <c:pt idx="45">
                  <c:v>45184</c:v>
                </c:pt>
                <c:pt idx="46">
                  <c:v>45185</c:v>
                </c:pt>
                <c:pt idx="47">
                  <c:v>45186</c:v>
                </c:pt>
                <c:pt idx="48">
                  <c:v>45187</c:v>
                </c:pt>
                <c:pt idx="49">
                  <c:v>45188</c:v>
                </c:pt>
                <c:pt idx="50">
                  <c:v>45189</c:v>
                </c:pt>
                <c:pt idx="51">
                  <c:v>45190</c:v>
                </c:pt>
                <c:pt idx="52">
                  <c:v>45191</c:v>
                </c:pt>
                <c:pt idx="53">
                  <c:v>45192</c:v>
                </c:pt>
                <c:pt idx="54">
                  <c:v>45193</c:v>
                </c:pt>
                <c:pt idx="55">
                  <c:v>45194</c:v>
                </c:pt>
                <c:pt idx="56">
                  <c:v>45195</c:v>
                </c:pt>
                <c:pt idx="57">
                  <c:v>45196</c:v>
                </c:pt>
                <c:pt idx="58">
                  <c:v>45197</c:v>
                </c:pt>
                <c:pt idx="59">
                  <c:v>45198</c:v>
                </c:pt>
                <c:pt idx="60">
                  <c:v>45199</c:v>
                </c:pt>
                <c:pt idx="61">
                  <c:v>45200</c:v>
                </c:pt>
                <c:pt idx="62">
                  <c:v>45201</c:v>
                </c:pt>
                <c:pt idx="63">
                  <c:v>45202</c:v>
                </c:pt>
                <c:pt idx="64">
                  <c:v>45203</c:v>
                </c:pt>
                <c:pt idx="65">
                  <c:v>45204</c:v>
                </c:pt>
                <c:pt idx="66">
                  <c:v>45205</c:v>
                </c:pt>
                <c:pt idx="67">
                  <c:v>45206</c:v>
                </c:pt>
                <c:pt idx="68">
                  <c:v>45207</c:v>
                </c:pt>
                <c:pt idx="69">
                  <c:v>45208</c:v>
                </c:pt>
                <c:pt idx="70">
                  <c:v>45209</c:v>
                </c:pt>
                <c:pt idx="71">
                  <c:v>45210</c:v>
                </c:pt>
                <c:pt idx="72">
                  <c:v>45211</c:v>
                </c:pt>
                <c:pt idx="73">
                  <c:v>45212</c:v>
                </c:pt>
                <c:pt idx="74">
                  <c:v>45230</c:v>
                </c:pt>
              </c:numCache>
            </c:numRef>
          </c:xVal>
          <c:yVal>
            <c:numRef>
              <c:f>'Annex C - Ongoing Performance'!$V$2:$V$76</c:f>
              <c:numCache>
                <c:formatCode>0.00%</c:formatCode>
                <c:ptCount val="75"/>
                <c:pt idx="0">
                  <c:v>-3.0000000000000003E-4</c:v>
                </c:pt>
                <c:pt idx="1">
                  <c:v>4.0000000000000018E-4</c:v>
                </c:pt>
                <c:pt idx="2">
                  <c:v>8.9999999999999998E-4</c:v>
                </c:pt>
                <c:pt idx="3">
                  <c:v>1.9999999999999987E-4</c:v>
                </c:pt>
                <c:pt idx="4">
                  <c:v>-2.0000000000000009E-4</c:v>
                </c:pt>
                <c:pt idx="5">
                  <c:v>3.9999999999999996E-4</c:v>
                </c:pt>
                <c:pt idx="6">
                  <c:v>-3.0000000000000003E-4</c:v>
                </c:pt>
                <c:pt idx="7">
                  <c:v>2.0000000000000009E-4</c:v>
                </c:pt>
                <c:pt idx="8">
                  <c:v>3.9999999999999996E-4</c:v>
                </c:pt>
                <c:pt idx="9">
                  <c:v>1.9999999999999987E-4</c:v>
                </c:pt>
                <c:pt idx="10">
                  <c:v>-2.0000000000000009E-4</c:v>
                </c:pt>
                <c:pt idx="11">
                  <c:v>3.9999999999999996E-4</c:v>
                </c:pt>
                <c:pt idx="12">
                  <c:v>9.9999999999999829E-5</c:v>
                </c:pt>
                <c:pt idx="13">
                  <c:v>1.9999999999999987E-4</c:v>
                </c:pt>
                <c:pt idx="14">
                  <c:v>-2.0000000000000009E-4</c:v>
                </c:pt>
                <c:pt idx="15">
                  <c:v>3.9999999999999996E-4</c:v>
                </c:pt>
                <c:pt idx="16">
                  <c:v>-3.0000000000000003E-4</c:v>
                </c:pt>
                <c:pt idx="17">
                  <c:v>-2.9999999999999992E-4</c:v>
                </c:pt>
                <c:pt idx="18">
                  <c:v>3.9999999999999996E-4</c:v>
                </c:pt>
                <c:pt idx="19">
                  <c:v>1.9999999999999987E-4</c:v>
                </c:pt>
                <c:pt idx="20">
                  <c:v>-2.0000000000000009E-4</c:v>
                </c:pt>
                <c:pt idx="21">
                  <c:v>3.9999999999999996E-4</c:v>
                </c:pt>
                <c:pt idx="22">
                  <c:v>2.9999999999999992E-4</c:v>
                </c:pt>
                <c:pt idx="23">
                  <c:v>3.9999999999999996E-4</c:v>
                </c:pt>
                <c:pt idx="24">
                  <c:v>-3.0000000000000003E-4</c:v>
                </c:pt>
                <c:pt idx="25">
                  <c:v>3.9999999999999996E-4</c:v>
                </c:pt>
                <c:pt idx="26">
                  <c:v>5.0000000000000001E-4</c:v>
                </c:pt>
                <c:pt idx="27">
                  <c:v>1.9999999999999987E-4</c:v>
                </c:pt>
                <c:pt idx="28">
                  <c:v>-2.0000000000000009E-4</c:v>
                </c:pt>
                <c:pt idx="29">
                  <c:v>3.9999999999999996E-4</c:v>
                </c:pt>
                <c:pt idx="30">
                  <c:v>-3.0000000000000003E-4</c:v>
                </c:pt>
                <c:pt idx="31">
                  <c:v>5.0000000000000001E-4</c:v>
                </c:pt>
                <c:pt idx="32">
                  <c:v>3.9999999999999996E-4</c:v>
                </c:pt>
                <c:pt idx="33">
                  <c:v>1.9999999999999987E-4</c:v>
                </c:pt>
                <c:pt idx="34">
                  <c:v>-2.0000000000000009E-4</c:v>
                </c:pt>
                <c:pt idx="35">
                  <c:v>3.9999999999999996E-4</c:v>
                </c:pt>
                <c:pt idx="36">
                  <c:v>-3.0000000000000003E-4</c:v>
                </c:pt>
                <c:pt idx="37">
                  <c:v>-4.0000000000000007E-4</c:v>
                </c:pt>
                <c:pt idx="38">
                  <c:v>3.9999999999999996E-4</c:v>
                </c:pt>
                <c:pt idx="39">
                  <c:v>1.9999999999999987E-4</c:v>
                </c:pt>
                <c:pt idx="40">
                  <c:v>-2.0000000000000009E-4</c:v>
                </c:pt>
                <c:pt idx="41">
                  <c:v>3.9999999999999996E-4</c:v>
                </c:pt>
                <c:pt idx="42">
                  <c:v>-3.0000000000000003E-4</c:v>
                </c:pt>
                <c:pt idx="43">
                  <c:v>3.9999999999999996E-4</c:v>
                </c:pt>
                <c:pt idx="44">
                  <c:v>2.9999999999999992E-4</c:v>
                </c:pt>
                <c:pt idx="45">
                  <c:v>1.9999999999999987E-4</c:v>
                </c:pt>
                <c:pt idx="46">
                  <c:v>-2.0000000000000009E-4</c:v>
                </c:pt>
                <c:pt idx="47">
                  <c:v>3.9999999999999996E-4</c:v>
                </c:pt>
                <c:pt idx="48">
                  <c:v>-3.0000000000000003E-4</c:v>
                </c:pt>
                <c:pt idx="49">
                  <c:v>5.0000000000000001E-4</c:v>
                </c:pt>
                <c:pt idx="50">
                  <c:v>3.9999999999999996E-4</c:v>
                </c:pt>
                <c:pt idx="51">
                  <c:v>1.9999999999999987E-4</c:v>
                </c:pt>
                <c:pt idx="52">
                  <c:v>-2.0000000000000009E-4</c:v>
                </c:pt>
                <c:pt idx="53">
                  <c:v>3.9999999999999996E-4</c:v>
                </c:pt>
                <c:pt idx="54">
                  <c:v>-3.0000000000000003E-4</c:v>
                </c:pt>
                <c:pt idx="55">
                  <c:v>5.0000000000000001E-4</c:v>
                </c:pt>
                <c:pt idx="56">
                  <c:v>3.9999999999999996E-4</c:v>
                </c:pt>
                <c:pt idx="57">
                  <c:v>1.9999999999999987E-4</c:v>
                </c:pt>
                <c:pt idx="58">
                  <c:v>-2.0000000000000009E-4</c:v>
                </c:pt>
                <c:pt idx="59">
                  <c:v>3.9999999999999996E-4</c:v>
                </c:pt>
                <c:pt idx="60">
                  <c:v>-3.0000000000000003E-4</c:v>
                </c:pt>
                <c:pt idx="61">
                  <c:v>3.9999999999999996E-4</c:v>
                </c:pt>
                <c:pt idx="62">
                  <c:v>5.0000000000000001E-4</c:v>
                </c:pt>
                <c:pt idx="63">
                  <c:v>1.9999999999999987E-4</c:v>
                </c:pt>
                <c:pt idx="64">
                  <c:v>-2.0000000000000009E-4</c:v>
                </c:pt>
                <c:pt idx="65">
                  <c:v>3.9999999999999996E-4</c:v>
                </c:pt>
                <c:pt idx="66">
                  <c:v>-3.0000000000000003E-4</c:v>
                </c:pt>
                <c:pt idx="67">
                  <c:v>1.9999999999999987E-4</c:v>
                </c:pt>
                <c:pt idx="68">
                  <c:v>3.9999999999999996E-4</c:v>
                </c:pt>
                <c:pt idx="69">
                  <c:v>1.9999999999999987E-4</c:v>
                </c:pt>
                <c:pt idx="70">
                  <c:v>-2.0000000000000009E-4</c:v>
                </c:pt>
                <c:pt idx="71">
                  <c:v>3.9999999999999996E-4</c:v>
                </c:pt>
                <c:pt idx="72">
                  <c:v>1.9999999999999987E-4</c:v>
                </c:pt>
                <c:pt idx="73">
                  <c:v>5.0000000000000001E-4</c:v>
                </c:pt>
                <c:pt idx="74">
                  <c:v>5.9999999999999984E-4</c:v>
                </c:pt>
              </c:numCache>
            </c:numRef>
          </c:yVal>
          <c:smooth val="0"/>
          <c:extLst>
            <c:ext xmlns:c16="http://schemas.microsoft.com/office/drawing/2014/chart" uri="{C3380CC4-5D6E-409C-BE32-E72D297353CC}">
              <c16:uniqueId val="{00000002-BF25-4A2C-AA03-3C1090BCCC01}"/>
            </c:ext>
          </c:extLst>
        </c:ser>
        <c:dLbls>
          <c:showLegendKey val="0"/>
          <c:showVal val="0"/>
          <c:showCatName val="0"/>
          <c:showSerName val="0"/>
          <c:showPercent val="0"/>
          <c:showBubbleSize val="0"/>
        </c:dLbls>
        <c:axId val="1061102288"/>
        <c:axId val="1496813328"/>
      </c:scatterChart>
      <c:valAx>
        <c:axId val="1061102288"/>
        <c:scaling>
          <c:orientation val="minMax"/>
        </c:scaling>
        <c:delete val="0"/>
        <c:axPos val="b"/>
        <c:numFmt formatCode="m/d/yyyy" sourceLinked="1"/>
        <c:majorTickMark val="out"/>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96813328"/>
        <c:crossesAt val="0"/>
        <c:crossBetween val="midCat"/>
        <c:majorUnit val="7"/>
        <c:minorUnit val="1"/>
      </c:valAx>
      <c:valAx>
        <c:axId val="1496813328"/>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w="3175">
            <a:solidFill>
              <a:schemeClr val="accent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61102288"/>
        <c:crosses val="autoZero"/>
        <c:crossBetween val="midCat"/>
      </c:valAx>
      <c:spPr>
        <a:noFill/>
        <a:ln>
          <a:noFill/>
        </a:ln>
        <a:effectLst/>
      </c:spPr>
    </c:plotArea>
    <c:legend>
      <c:legendPos val="b"/>
      <c:layout>
        <c:manualLayout>
          <c:xMode val="edge"/>
          <c:yMode val="edge"/>
          <c:x val="0.18288168240924146"/>
          <c:y val="8.6034519999214576E-2"/>
          <c:w val="0.64666907261592299"/>
          <c:h val="5.859416010498688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bg1">
          <a:lumMod val="7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85723</xdr:colOff>
      <xdr:row>51</xdr:row>
      <xdr:rowOff>19050</xdr:rowOff>
    </xdr:from>
    <xdr:to>
      <xdr:col>14</xdr:col>
      <xdr:colOff>590550</xdr:colOff>
      <xdr:row>75</xdr:row>
      <xdr:rowOff>19050</xdr:rowOff>
    </xdr:to>
    <xdr:graphicFrame macro="">
      <xdr:nvGraphicFramePr>
        <xdr:cNvPr id="2" name="Chart 1">
          <a:extLst>
            <a:ext uri="{FF2B5EF4-FFF2-40B4-BE49-F238E27FC236}">
              <a16:creationId xmlns:a16="http://schemas.microsoft.com/office/drawing/2014/main" id="{67A1256B-7C1A-4E78-8D85-F68F0E12B5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66675</xdr:colOff>
      <xdr:row>26</xdr:row>
      <xdr:rowOff>57150</xdr:rowOff>
    </xdr:from>
    <xdr:ext cx="9029699" cy="4572000"/>
    <xdr:graphicFrame macro="">
      <xdr:nvGraphicFramePr>
        <xdr:cNvPr id="3" name="Chart 2">
          <a:extLst>
            <a:ext uri="{FF2B5EF4-FFF2-40B4-BE49-F238E27FC236}">
              <a16:creationId xmlns:a16="http://schemas.microsoft.com/office/drawing/2014/main" id="{72312908-7508-4798-A1B4-7E007C951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3EE87B-6B9E-4941-A27D-6628E08781D4}" name="Table14567" displayName="Table14567" ref="R1:AD76" totalsRowShown="0" headerRowDxfId="17" dataDxfId="16">
  <autoFilter ref="R1:AD76" xr:uid="{EE4AA208-C66B-45C8-9A7A-44515A4A777B}"/>
  <tableColumns count="13">
    <tableColumn id="1" xr3:uid="{891E21A2-F903-41E7-81E8-6BC1FEAFB74B}" name="Batch Closing Date" dataDxfId="15" dataCellStyle="Normal 2 2"/>
    <tableColumn id="2" xr3:uid="{DFD67CF9-7B62-4467-B945-F8668A8C811B}" name="Batch ID" dataDxfId="14" dataCellStyle="Normal 2 2">
      <calculatedColumnFormula>Product&amp;" - "&amp;TEXT(Table14567[[#This Row],[Batch Closing Date]],"yyyy-mm-dd")</calculatedColumnFormula>
    </tableColumn>
    <tableColumn id="3" xr3:uid="{2DE2196A-6053-41FA-9FEA-7BC77ABD1809}" name="Composite Sampler Result (%)" dataDxfId="13"/>
    <tableColumn id="4" xr3:uid="{3EF588A8-1CD3-4ABF-874B-85AA316C3553}" name="WCA FWA Result (%)" dataDxfId="12"/>
    <tableColumn id="5" xr3:uid="{8C531022-0FB4-497E-A22E-DE0FC1BFD082}" name="Error Measured - WCA vs. Sampling" dataDxfId="11">
      <calculatedColumnFormula>+U2-T2</calculatedColumnFormula>
    </tableColumn>
    <tableColumn id="13" xr3:uid="{75DE3FC2-E625-4F5B-80C4-E48136FE8900}" name="Error Magnitude - WCA vs. Sampling" dataDxfId="10">
      <calculatedColumnFormula>IFERROR(ABS(Table14567[[#This Row],[Error Measured - WCA vs. Sampling]]),NA())</calculatedColumnFormula>
    </tableColumn>
    <tableColumn id="6" xr3:uid="{BFD3EBB3-B581-4C5D-BC61-77D64B820794}" name="Error Magnitude - Running Mean" dataDxfId="9" dataCellStyle="Percent">
      <calculatedColumnFormula>IFERROR(IF(COUNTIF(OFFSET(Table14567[[#This Row],[Error Magnitude - WCA vs. Sampling]],-PtsQty+1,0,PtsQty,1),"&gt;-1")=PtsQty,AVERAGE(OFFSET(Table14567[[#This Row],[Error Magnitude - WCA vs. Sampling]],-PtsQty+1,0,PtsQty,1)),NA()),NA())</calculatedColumnFormula>
    </tableColumn>
    <tableColumn id="7" xr3:uid="{D2B75382-EB8B-4146-A27E-70EF669FE0DC}" name="2SD" dataDxfId="8" dataCellStyle="Percent">
      <calculatedColumnFormula>IFERROR(IF(COUNTIF(OFFSET(Table14567[[#This Row],[Error Magnitude - WCA vs. Sampling]],-PtsQty+1,0,PtsQty,1),"&gt;-1")=PtsQty,2*_xlfn.STDEV.P(OFFSET(Table14567[[#This Row],[Error Magnitude - WCA vs. Sampling]],-PtsQty+1,0,PtsQty,1)),NA()),NA())</calculatedColumnFormula>
    </tableColumn>
    <tableColumn id="9" xr3:uid="{7EB3E39B-9D75-422C-8B67-1AC78E412FA0}" name="Control Limit - Running (2SD)" dataDxfId="7" dataCellStyle="Percent">
      <calculatedColumnFormula>IFERROR(Table14567[[#This Row],[Error Magnitude - Running Mean]]+Table14567[[#This Row],[2SD]],NA())</calculatedColumnFormula>
    </tableColumn>
    <tableColumn id="10" xr3:uid="{8FD6F30B-3988-4CFC-97DC-D6B90185DC83}" name="Lower Control Limit - Running" dataDxfId="6" dataCellStyle="Percent">
      <calculatedColumnFormula>IFERROR(Table14567[[#This Row],[Error Magnitude - Running Mean]]-Table14567[[#This Row],[2SD]],NA())</calculatedColumnFormula>
    </tableColumn>
    <tableColumn id="11" xr3:uid="{6E49EED5-901A-49F0-AC15-D84DF322D835}" name="MPE" dataDxfId="5" dataCellStyle="Percent">
      <calculatedColumnFormula>IFERROR(IF(COUNTIF(OFFSET(Table14567[[#This Row],[Error Magnitude - WCA vs. Sampling]],-PtsQty+1,0,PtsQty,1),"&gt;=0")=PtsQty,UncertWCAvSamp,NA()),NA())</calculatedColumnFormula>
    </tableColumn>
    <tableColumn id="14" xr3:uid="{A93E4B73-D47C-4568-9329-8639CBE751E0}" name="WCA Pass / Fail?" dataDxfId="4" dataCellStyle="Percent">
      <calculatedColumnFormula>IFERROR(IF(COUNTIF(OFFSET(Table14567[[#This Row],[Error Magnitude - WCA vs. Sampling]],-PtsQty+1,0,PtsQty,1),"&gt;=0")=PtsQty,
IF(COUNTIF(OFFSET(Table14567[[#This Row],[Error Magnitude - WCA vs. Sampling]],-PtsQty+1,0,PtsQty,1),"&lt;="&amp;UncertWCAvSamp)=PtsQty,"PASS","FAIL"),NA()),NA())</calculatedColumnFormula>
    </tableColumn>
    <tableColumn id="8" xr3:uid="{C69E3AC2-0F47-4749-BCD2-988647B8E37F}" name="Comments" dataDxfId="3" dataCellStyle="Percent"/>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93324-EA80-44F0-8943-4A9D8EF85603}">
  <dimension ref="A1:M19"/>
  <sheetViews>
    <sheetView tabSelected="1" workbookViewId="0"/>
  </sheetViews>
  <sheetFormatPr defaultColWidth="9.08984375" defaultRowHeight="14.5"/>
  <cols>
    <col min="1" max="1" width="90.08984375" style="26" customWidth="1"/>
    <col min="2" max="16384" width="9.08984375" style="26"/>
  </cols>
  <sheetData>
    <row r="1" spans="1:1" ht="325.5" customHeight="1">
      <c r="A1" s="58" t="s">
        <v>99</v>
      </c>
    </row>
    <row r="17" spans="12:13">
      <c r="M17" s="26" t="s">
        <v>8</v>
      </c>
    </row>
    <row r="19" spans="12:13">
      <c r="L19" s="26" t="s">
        <v>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CFC56-BDA2-42D8-8526-41BC33D13D72}">
  <dimension ref="A1:C29"/>
  <sheetViews>
    <sheetView workbookViewId="0">
      <selection activeCell="A3" sqref="A3"/>
    </sheetView>
  </sheetViews>
  <sheetFormatPr defaultColWidth="9.08984375" defaultRowHeight="14.5"/>
  <cols>
    <col min="1" max="1" width="9.7265625" style="45" bestFit="1" customWidth="1"/>
    <col min="2" max="2" width="14" style="45" customWidth="1"/>
    <col min="3" max="3" width="62.81640625" style="45" customWidth="1"/>
    <col min="4" max="16384" width="9.08984375" style="26"/>
  </cols>
  <sheetData>
    <row r="1" spans="1:3">
      <c r="A1" s="36" t="s">
        <v>73</v>
      </c>
      <c r="B1" s="36" t="s">
        <v>74</v>
      </c>
      <c r="C1" s="36" t="s">
        <v>75</v>
      </c>
    </row>
    <row r="2" spans="1:3">
      <c r="A2" s="51">
        <v>45332</v>
      </c>
      <c r="B2" s="36">
        <v>0</v>
      </c>
      <c r="C2" s="52" t="s">
        <v>100</v>
      </c>
    </row>
    <row r="3" spans="1:3">
      <c r="A3" s="51"/>
      <c r="B3" s="36"/>
      <c r="C3" s="36"/>
    </row>
    <row r="4" spans="1:3">
      <c r="A4" s="51"/>
      <c r="B4" s="36"/>
      <c r="C4" s="36"/>
    </row>
    <row r="5" spans="1:3">
      <c r="A5" s="51"/>
      <c r="B5" s="36"/>
      <c r="C5" s="36"/>
    </row>
    <row r="6" spans="1:3">
      <c r="A6" s="51"/>
      <c r="B6" s="36"/>
      <c r="C6" s="36"/>
    </row>
    <row r="7" spans="1:3">
      <c r="A7" s="51"/>
      <c r="B7" s="36"/>
      <c r="C7" s="36"/>
    </row>
    <row r="8" spans="1:3">
      <c r="A8" s="51"/>
      <c r="B8" s="36"/>
      <c r="C8" s="36"/>
    </row>
    <row r="9" spans="1:3">
      <c r="A9" s="51"/>
      <c r="B9" s="36"/>
      <c r="C9" s="36"/>
    </row>
    <row r="10" spans="1:3">
      <c r="A10" s="51"/>
      <c r="B10" s="36"/>
      <c r="C10" s="36"/>
    </row>
    <row r="11" spans="1:3">
      <c r="A11" s="51"/>
      <c r="B11" s="36"/>
      <c r="C11" s="36"/>
    </row>
    <row r="12" spans="1:3">
      <c r="A12" s="51"/>
      <c r="B12" s="36"/>
      <c r="C12" s="36"/>
    </row>
    <row r="13" spans="1:3">
      <c r="A13" s="51"/>
      <c r="B13" s="36"/>
      <c r="C13" s="36"/>
    </row>
    <row r="14" spans="1:3">
      <c r="A14" s="51"/>
      <c r="B14" s="36"/>
      <c r="C14" s="36"/>
    </row>
    <row r="15" spans="1:3">
      <c r="A15" s="51"/>
      <c r="B15" s="36"/>
      <c r="C15" s="36"/>
    </row>
    <row r="16" spans="1:3">
      <c r="A16" s="36"/>
      <c r="B16" s="36"/>
      <c r="C16" s="36"/>
    </row>
    <row r="17" spans="1:3">
      <c r="A17" s="36"/>
      <c r="B17" s="36"/>
      <c r="C17" s="36"/>
    </row>
    <row r="18" spans="1:3">
      <c r="A18" s="36"/>
      <c r="B18" s="36"/>
      <c r="C18" s="36"/>
    </row>
    <row r="19" spans="1:3">
      <c r="A19" s="36"/>
      <c r="B19" s="36"/>
      <c r="C19" s="36"/>
    </row>
    <row r="20" spans="1:3">
      <c r="A20" s="36"/>
      <c r="B20" s="36"/>
      <c r="C20" s="36"/>
    </row>
    <row r="21" spans="1:3">
      <c r="A21" s="36"/>
      <c r="B21" s="36"/>
      <c r="C21" s="36"/>
    </row>
    <row r="22" spans="1:3">
      <c r="A22" s="36"/>
      <c r="B22" s="36"/>
      <c r="C22" s="36"/>
    </row>
    <row r="23" spans="1:3">
      <c r="A23" s="36"/>
      <c r="B23" s="36"/>
      <c r="C23" s="36"/>
    </row>
    <row r="24" spans="1:3">
      <c r="A24" s="36"/>
      <c r="B24" s="36"/>
      <c r="C24" s="36"/>
    </row>
    <row r="25" spans="1:3">
      <c r="A25" s="36"/>
      <c r="B25" s="36"/>
      <c r="C25" s="36"/>
    </row>
    <row r="26" spans="1:3">
      <c r="A26" s="36"/>
      <c r="B26" s="36"/>
      <c r="C26" s="36"/>
    </row>
    <row r="27" spans="1:3">
      <c r="A27" s="36"/>
      <c r="B27" s="36"/>
      <c r="C27" s="36"/>
    </row>
    <row r="28" spans="1:3">
      <c r="A28" s="36"/>
      <c r="B28" s="36"/>
      <c r="C28" s="36"/>
    </row>
    <row r="29" spans="1:3">
      <c r="A29" s="36"/>
      <c r="B29" s="36"/>
      <c r="C29" s="3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20DD-A576-45F4-9F7F-068DBF700CFD}">
  <dimension ref="A1:B30"/>
  <sheetViews>
    <sheetView workbookViewId="0">
      <selection activeCell="B7" sqref="B7"/>
    </sheetView>
  </sheetViews>
  <sheetFormatPr defaultColWidth="9.08984375" defaultRowHeight="14.5"/>
  <cols>
    <col min="1" max="1" width="35.26953125" style="26" customWidth="1"/>
    <col min="2" max="2" width="32.6328125" style="26" customWidth="1"/>
    <col min="3" max="16384" width="9.08984375" style="26"/>
  </cols>
  <sheetData>
    <row r="1" spans="1:2" ht="32.25" customHeight="1">
      <c r="A1" s="28" t="s">
        <v>76</v>
      </c>
      <c r="B1" s="28"/>
    </row>
    <row r="2" spans="1:2" ht="15" customHeight="1">
      <c r="A2" s="42" t="s">
        <v>29</v>
      </c>
      <c r="B2" s="43"/>
    </row>
    <row r="3" spans="1:2" ht="15" customHeight="1">
      <c r="A3" s="39" t="s">
        <v>50</v>
      </c>
      <c r="B3" s="40" t="s">
        <v>49</v>
      </c>
    </row>
    <row r="4" spans="1:2" ht="15" customHeight="1">
      <c r="A4" s="41" t="s">
        <v>6</v>
      </c>
      <c r="B4" s="20" t="s">
        <v>39</v>
      </c>
    </row>
    <row r="5" spans="1:2" ht="15" customHeight="1">
      <c r="A5" s="41" t="s">
        <v>5</v>
      </c>
      <c r="B5" s="20" t="s">
        <v>38</v>
      </c>
    </row>
    <row r="6" spans="1:2" ht="15" customHeight="1">
      <c r="A6" s="41" t="s">
        <v>1</v>
      </c>
      <c r="B6" s="20" t="s">
        <v>7</v>
      </c>
    </row>
    <row r="7" spans="1:2" ht="15" customHeight="1">
      <c r="A7" s="41" t="s">
        <v>2</v>
      </c>
      <c r="B7" s="20" t="s">
        <v>3</v>
      </c>
    </row>
    <row r="8" spans="1:2" ht="15" customHeight="1">
      <c r="A8" s="41" t="s">
        <v>4</v>
      </c>
      <c r="B8" s="20" t="s">
        <v>0</v>
      </c>
    </row>
    <row r="9" spans="1:2" ht="15" customHeight="1">
      <c r="A9" s="41" t="s">
        <v>42</v>
      </c>
      <c r="B9" s="20" t="s">
        <v>41</v>
      </c>
    </row>
    <row r="10" spans="1:2" ht="15" customHeight="1">
      <c r="A10" s="41" t="s">
        <v>45</v>
      </c>
      <c r="B10" s="20" t="s">
        <v>44</v>
      </c>
    </row>
    <row r="11" spans="1:2" ht="15" customHeight="1">
      <c r="A11" s="41" t="s">
        <v>47</v>
      </c>
      <c r="B11" s="20" t="s">
        <v>12</v>
      </c>
    </row>
    <row r="12" spans="1:2">
      <c r="A12" s="59" t="s">
        <v>72</v>
      </c>
      <c r="B12" s="60"/>
    </row>
    <row r="13" spans="1:2">
      <c r="A13" s="61"/>
      <c r="B13" s="62"/>
    </row>
    <row r="14" spans="1:2">
      <c r="A14" s="61"/>
      <c r="B14" s="62"/>
    </row>
    <row r="15" spans="1:2">
      <c r="A15" s="61"/>
      <c r="B15" s="62"/>
    </row>
    <row r="16" spans="1:2">
      <c r="A16" s="63"/>
      <c r="B16" s="64"/>
    </row>
    <row r="18" spans="1:1" ht="21">
      <c r="A18" s="46" t="s">
        <v>68</v>
      </c>
    </row>
    <row r="19" spans="1:1" ht="15.5">
      <c r="A19" s="27" t="s">
        <v>35</v>
      </c>
    </row>
    <row r="20" spans="1:1">
      <c r="A20" s="25" t="s">
        <v>62</v>
      </c>
    </row>
    <row r="21" spans="1:1">
      <c r="A21" s="26" t="s">
        <v>63</v>
      </c>
    </row>
    <row r="22" spans="1:1">
      <c r="A22" s="26" t="s">
        <v>64</v>
      </c>
    </row>
    <row r="23" spans="1:1">
      <c r="A23" s="26" t="s">
        <v>65</v>
      </c>
    </row>
    <row r="25" spans="1:1" ht="15.5">
      <c r="A25" s="27" t="s">
        <v>37</v>
      </c>
    </row>
    <row r="26" spans="1:1">
      <c r="A26" s="25" t="s">
        <v>62</v>
      </c>
    </row>
    <row r="27" spans="1:1">
      <c r="A27" s="26" t="s">
        <v>66</v>
      </c>
    </row>
    <row r="28" spans="1:1">
      <c r="A28" s="26" t="s">
        <v>64</v>
      </c>
    </row>
    <row r="29" spans="1:1">
      <c r="A29" s="26" t="s">
        <v>67</v>
      </c>
    </row>
    <row r="30" spans="1:1">
      <c r="A30" s="26" t="s">
        <v>8</v>
      </c>
    </row>
  </sheetData>
  <mergeCells count="1">
    <mergeCell ref="A12:B16"/>
  </mergeCells>
  <dataValidations count="4">
    <dataValidation type="list" allowBlank="1" showInputMessage="1" showErrorMessage="1" sqref="B7" xr:uid="{802C1B65-E02D-47A6-965B-498B453CEED5}">
      <formula1>"Select, Loading, Unloading, Pipeline, Truck, Barge, LACT, Allocation, Platform, Other"</formula1>
    </dataValidation>
    <dataValidation type="list" allowBlank="1" showInputMessage="1" showErrorMessage="1" sqref="B8" xr:uid="{6987D4F3-3BE0-47FB-971C-32459305A38E}">
      <formula1>"Select, Microwave, Capacitance, Optical, NIR, Other"</formula1>
    </dataValidation>
    <dataValidation type="list" allowBlank="1" showInputMessage="1" showErrorMessage="1" sqref="B4" xr:uid="{533A848D-5021-430A-8DB6-96161CCEDE83}">
      <formula1>"Select, Full Bore, Insertion, Fast Loop, Other"</formula1>
    </dataValidation>
    <dataValidation type="list" allowBlank="1" showInputMessage="1" showErrorMessage="1" sqref="B5" xr:uid="{D7FE7D9A-BEBB-497F-B4F9-531671F074D9}">
      <formula1>"Select, In Line, Fast Loop, Other"</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8963F-DFD7-4A6D-81F9-AAC2CA21C2B5}">
  <dimension ref="A1:O71"/>
  <sheetViews>
    <sheetView zoomScaleNormal="100" workbookViewId="0">
      <selection activeCell="D16" sqref="D16:E16"/>
    </sheetView>
  </sheetViews>
  <sheetFormatPr defaultColWidth="9.08984375" defaultRowHeight="14.5"/>
  <cols>
    <col min="1" max="1" width="12.81640625" style="26" customWidth="1"/>
    <col min="2" max="2" width="15" style="26" customWidth="1"/>
    <col min="3" max="3" width="17.81640625" style="26" customWidth="1"/>
    <col min="4" max="6" width="16.36328125" style="26" customWidth="1"/>
    <col min="7" max="7" width="7.08984375" style="26" customWidth="1"/>
    <col min="8" max="8" width="12.08984375" style="26" customWidth="1"/>
    <col min="9" max="9" width="3.08984375" style="26" customWidth="1"/>
    <col min="10" max="11" width="11.36328125" style="26" customWidth="1"/>
    <col min="12" max="12" width="12.08984375" style="26" customWidth="1"/>
    <col min="13" max="13" width="2.7265625" style="26" customWidth="1"/>
    <col min="14" max="14" width="12.26953125" style="26" customWidth="1"/>
    <col min="15" max="15" width="12.08984375" style="26" customWidth="1"/>
    <col min="16" max="16384" width="9.08984375" style="26"/>
  </cols>
  <sheetData>
    <row r="1" spans="1:15" ht="29.25" customHeight="1">
      <c r="A1" s="28" t="s">
        <v>36</v>
      </c>
      <c r="B1" s="29"/>
    </row>
    <row r="2" spans="1:15">
      <c r="A2" s="65" t="str">
        <f>+'Installation Info&amp;Instructions'!A3</f>
        <v>Location</v>
      </c>
      <c r="B2" s="65"/>
      <c r="C2" s="65"/>
      <c r="D2" s="72" t="str">
        <f>'Installation Info&amp;Instructions'!B3</f>
        <v>Station XYZ</v>
      </c>
      <c r="E2" s="73"/>
      <c r="F2" s="30"/>
      <c r="G2" s="97" t="s">
        <v>51</v>
      </c>
      <c r="H2" s="97"/>
    </row>
    <row r="3" spans="1:15">
      <c r="A3" s="65" t="str">
        <f>+'Installation Info&amp;Instructions'!A4</f>
        <v>Installation Type</v>
      </c>
      <c r="B3" s="65"/>
      <c r="C3" s="65"/>
      <c r="D3" s="72" t="str">
        <f>'Installation Info&amp;Instructions'!B4</f>
        <v>Insertion</v>
      </c>
      <c r="E3" s="73"/>
      <c r="F3" s="30"/>
      <c r="G3" s="74" t="s">
        <v>48</v>
      </c>
      <c r="H3" s="74"/>
    </row>
    <row r="4" spans="1:15">
      <c r="A4" s="65" t="str">
        <f>+'Installation Info&amp;Instructions'!A5</f>
        <v>Type of Sampling System</v>
      </c>
      <c r="B4" s="65"/>
      <c r="C4" s="65"/>
      <c r="D4" s="72" t="str">
        <f>'Installation Info&amp;Instructions'!B5</f>
        <v>In Line</v>
      </c>
      <c r="E4" s="73"/>
      <c r="G4" s="98" t="s">
        <v>46</v>
      </c>
      <c r="H4" s="98"/>
    </row>
    <row r="5" spans="1:15">
      <c r="A5" s="65" t="str">
        <f>+'Installation Info&amp;Instructions'!A6</f>
        <v>Line Size (inches)</v>
      </c>
      <c r="B5" s="65"/>
      <c r="C5" s="65"/>
      <c r="D5" s="72" t="str">
        <f>'Installation Info&amp;Instructions'!B6</f>
        <v>12"</v>
      </c>
      <c r="E5" s="73"/>
    </row>
    <row r="6" spans="1:15">
      <c r="A6" s="65" t="str">
        <f>+'Installation Info&amp;Instructions'!A7</f>
        <v>Service</v>
      </c>
      <c r="B6" s="65"/>
      <c r="C6" s="65"/>
      <c r="D6" s="72" t="str">
        <f>'Installation Info&amp;Instructions'!B7</f>
        <v>LACT</v>
      </c>
      <c r="E6" s="73"/>
      <c r="G6" s="106" t="s">
        <v>83</v>
      </c>
      <c r="H6" s="107"/>
      <c r="I6" s="107"/>
      <c r="J6" s="55" t="s">
        <v>85</v>
      </c>
      <c r="K6" s="56" t="s">
        <v>94</v>
      </c>
      <c r="L6" s="55" t="s">
        <v>92</v>
      </c>
      <c r="M6" s="102" t="s">
        <v>82</v>
      </c>
      <c r="N6" s="103"/>
      <c r="O6" s="55" t="s">
        <v>93</v>
      </c>
    </row>
    <row r="7" spans="1:15">
      <c r="A7" s="65" t="str">
        <f>+'Installation Info&amp;Instructions'!A8</f>
        <v>WCA Technology</v>
      </c>
      <c r="B7" s="65"/>
      <c r="C7" s="65"/>
      <c r="D7" s="72" t="str">
        <f>'Installation Info&amp;Instructions'!B8</f>
        <v>Microwave</v>
      </c>
      <c r="E7" s="73"/>
      <c r="F7" s="30"/>
      <c r="G7" s="108" t="s">
        <v>86</v>
      </c>
      <c r="H7" s="109"/>
      <c r="I7" s="109"/>
      <c r="J7" s="54">
        <v>0.49249999999999999</v>
      </c>
      <c r="K7" s="57">
        <f>+C38</f>
        <v>0.50360000000000005</v>
      </c>
      <c r="L7" s="20" t="s">
        <v>84</v>
      </c>
      <c r="M7" s="104">
        <f>+D38</f>
        <v>0.504</v>
      </c>
      <c r="N7" s="105"/>
      <c r="O7" s="20" t="s">
        <v>84</v>
      </c>
    </row>
    <row r="8" spans="1:15">
      <c r="A8" s="65" t="str">
        <f>+'Installation Info&amp;Instructions'!A9</f>
        <v>WCA ID</v>
      </c>
      <c r="B8" s="65"/>
      <c r="C8" s="65"/>
      <c r="D8" s="72" t="str">
        <f>'Installation Info&amp;Instructions'!B9</f>
        <v>WCA 1</v>
      </c>
      <c r="E8" s="73"/>
      <c r="F8" s="30"/>
      <c r="G8" s="108" t="s">
        <v>87</v>
      </c>
      <c r="H8" s="109"/>
      <c r="I8" s="109"/>
      <c r="J8" s="54">
        <v>0.49990000000000001</v>
      </c>
      <c r="K8" s="57">
        <f>+C60</f>
        <v>0.50360000000000005</v>
      </c>
      <c r="L8" s="20" t="s">
        <v>84</v>
      </c>
      <c r="M8" s="104">
        <f>+D60</f>
        <v>0.504</v>
      </c>
      <c r="N8" s="105"/>
      <c r="O8" s="20" t="s">
        <v>84</v>
      </c>
    </row>
    <row r="9" spans="1:15">
      <c r="A9" s="65" t="str">
        <f>+'Installation Info&amp;Instructions'!A10</f>
        <v>Sampling System ID</v>
      </c>
      <c r="B9" s="65"/>
      <c r="C9" s="65"/>
      <c r="D9" s="72" t="str">
        <f>'Installation Info&amp;Instructions'!B10</f>
        <v>Metering System ABC Sampling</v>
      </c>
      <c r="E9" s="73"/>
      <c r="F9" s="30"/>
    </row>
    <row r="10" spans="1:15">
      <c r="A10" s="65" t="str">
        <f>+'Installation Info&amp;Instructions'!A11</f>
        <v>Product Group</v>
      </c>
      <c r="B10" s="65"/>
      <c r="C10" s="65"/>
      <c r="D10" s="72" t="str">
        <f>'Installation Info&amp;Instructions'!B11</f>
        <v>WTI</v>
      </c>
      <c r="E10" s="73"/>
      <c r="G10" s="59" t="s">
        <v>71</v>
      </c>
      <c r="H10" s="99"/>
      <c r="I10" s="99"/>
      <c r="J10" s="99"/>
      <c r="K10" s="99"/>
      <c r="L10" s="99"/>
      <c r="M10" s="99"/>
      <c r="N10" s="99"/>
      <c r="O10" s="60"/>
    </row>
    <row r="11" spans="1:15">
      <c r="A11" s="65" t="s">
        <v>77</v>
      </c>
      <c r="B11" s="65"/>
      <c r="C11" s="65"/>
      <c r="D11" s="66" t="s">
        <v>81</v>
      </c>
      <c r="E11" s="66"/>
      <c r="G11" s="61"/>
      <c r="H11" s="100"/>
      <c r="I11" s="100"/>
      <c r="J11" s="100"/>
      <c r="K11" s="100"/>
      <c r="L11" s="100"/>
      <c r="M11" s="100"/>
      <c r="N11" s="100"/>
      <c r="O11" s="62"/>
    </row>
    <row r="12" spans="1:15">
      <c r="A12" s="65" t="s">
        <v>90</v>
      </c>
      <c r="B12" s="65"/>
      <c r="C12" s="65"/>
      <c r="D12" s="66">
        <v>45198</v>
      </c>
      <c r="E12" s="66"/>
      <c r="G12" s="61"/>
      <c r="H12" s="100"/>
      <c r="I12" s="100"/>
      <c r="J12" s="100"/>
      <c r="K12" s="100"/>
      <c r="L12" s="100"/>
      <c r="M12" s="100"/>
      <c r="N12" s="100"/>
      <c r="O12" s="62"/>
    </row>
    <row r="13" spans="1:15">
      <c r="A13" s="65" t="s">
        <v>78</v>
      </c>
      <c r="B13" s="65"/>
      <c r="C13" s="65"/>
      <c r="D13" s="74">
        <v>3000</v>
      </c>
      <c r="E13" s="74"/>
      <c r="G13" s="61"/>
      <c r="H13" s="100"/>
      <c r="I13" s="100"/>
      <c r="J13" s="100"/>
      <c r="K13" s="100"/>
      <c r="L13" s="100"/>
      <c r="M13" s="100"/>
      <c r="N13" s="100"/>
      <c r="O13" s="62"/>
    </row>
    <row r="14" spans="1:15">
      <c r="A14" s="69" t="s">
        <v>79</v>
      </c>
      <c r="B14" s="70"/>
      <c r="C14" s="71"/>
      <c r="D14" s="67">
        <v>32.5</v>
      </c>
      <c r="E14" s="68"/>
      <c r="G14" s="61"/>
      <c r="H14" s="100"/>
      <c r="I14" s="100"/>
      <c r="J14" s="100"/>
      <c r="K14" s="100"/>
      <c r="L14" s="100"/>
      <c r="M14" s="100"/>
      <c r="N14" s="100"/>
      <c r="O14" s="62"/>
    </row>
    <row r="15" spans="1:15">
      <c r="A15" s="65" t="s">
        <v>28</v>
      </c>
      <c r="B15" s="65"/>
      <c r="C15" s="65"/>
      <c r="D15" s="74" t="s">
        <v>70</v>
      </c>
      <c r="E15" s="74"/>
      <c r="G15" s="61"/>
      <c r="H15" s="100"/>
      <c r="I15" s="100"/>
      <c r="J15" s="100"/>
      <c r="K15" s="100"/>
      <c r="L15" s="100"/>
      <c r="M15" s="100"/>
      <c r="N15" s="100"/>
      <c r="O15" s="62"/>
    </row>
    <row r="16" spans="1:15">
      <c r="A16" s="65" t="s">
        <v>80</v>
      </c>
      <c r="B16" s="65"/>
      <c r="C16" s="65"/>
      <c r="D16" s="74" t="s">
        <v>98</v>
      </c>
      <c r="E16" s="74"/>
      <c r="G16" s="63"/>
      <c r="H16" s="101"/>
      <c r="I16" s="101"/>
      <c r="J16" s="101"/>
      <c r="K16" s="101"/>
      <c r="L16" s="101"/>
      <c r="M16" s="101"/>
      <c r="N16" s="101"/>
      <c r="O16" s="64"/>
    </row>
    <row r="17" spans="1:15" ht="15" customHeight="1"/>
    <row r="18" spans="1:15" ht="15" customHeight="1">
      <c r="A18" s="93" t="s">
        <v>31</v>
      </c>
      <c r="B18" s="94"/>
      <c r="C18" s="94"/>
      <c r="D18" s="94"/>
      <c r="E18" s="94"/>
      <c r="F18" s="95"/>
      <c r="J18" s="75" t="s">
        <v>31</v>
      </c>
      <c r="K18" s="96"/>
      <c r="L18" s="76"/>
      <c r="N18" s="75" t="s">
        <v>31</v>
      </c>
      <c r="O18" s="76"/>
    </row>
    <row r="19" spans="1:15" ht="15" customHeight="1">
      <c r="A19" s="31" t="s">
        <v>11</v>
      </c>
      <c r="B19" s="31" t="s">
        <v>13</v>
      </c>
      <c r="C19" s="32" t="s">
        <v>15</v>
      </c>
      <c r="D19" s="32" t="s">
        <v>34</v>
      </c>
      <c r="E19" s="32" t="s">
        <v>23</v>
      </c>
      <c r="F19" s="32" t="s">
        <v>17</v>
      </c>
      <c r="J19" s="79" t="s">
        <v>19</v>
      </c>
      <c r="K19" s="79"/>
      <c r="L19" s="79"/>
      <c r="N19" s="78" t="s">
        <v>22</v>
      </c>
      <c r="O19" s="78"/>
    </row>
    <row r="20" spans="1:15">
      <c r="A20" s="33"/>
      <c r="B20" s="33" t="s">
        <v>14</v>
      </c>
      <c r="C20" s="34" t="s">
        <v>88</v>
      </c>
      <c r="D20" s="34" t="s">
        <v>16</v>
      </c>
      <c r="E20" s="34" t="s">
        <v>16</v>
      </c>
      <c r="F20" s="34" t="s">
        <v>16</v>
      </c>
      <c r="J20" s="33" t="s">
        <v>18</v>
      </c>
      <c r="K20" s="33" t="s">
        <v>21</v>
      </c>
      <c r="L20" s="33" t="s">
        <v>20</v>
      </c>
      <c r="N20" s="33" t="s">
        <v>18</v>
      </c>
      <c r="O20" s="23">
        <v>0.1</v>
      </c>
    </row>
    <row r="21" spans="1:15">
      <c r="A21" s="35">
        <v>1</v>
      </c>
      <c r="B21" s="53">
        <v>0.49305555555555558</v>
      </c>
      <c r="C21" s="84"/>
      <c r="D21" s="84"/>
      <c r="E21" s="23">
        <v>0.01</v>
      </c>
      <c r="F21" s="44">
        <f t="shared" ref="F21:F26" si="0">AVERAGE(J21:L21)</f>
        <v>0.11566666666666665</v>
      </c>
      <c r="J21" s="24">
        <v>0.11</v>
      </c>
      <c r="K21" s="24">
        <v>0.125</v>
      </c>
      <c r="L21" s="24">
        <v>0.112</v>
      </c>
      <c r="N21" s="33" t="s">
        <v>21</v>
      </c>
      <c r="O21" s="23">
        <v>0.11</v>
      </c>
    </row>
    <row r="22" spans="1:15">
      <c r="A22" s="36">
        <v>2</v>
      </c>
      <c r="B22" s="53">
        <f>B21+TIME(0,10,0)</f>
        <v>0.5</v>
      </c>
      <c r="C22" s="85"/>
      <c r="D22" s="85"/>
      <c r="E22" s="23">
        <v>0.15</v>
      </c>
      <c r="F22" s="44">
        <f t="shared" si="0"/>
        <v>0.11533333333333333</v>
      </c>
      <c r="J22" s="24">
        <v>0.1192</v>
      </c>
      <c r="K22" s="24">
        <v>0.1144</v>
      </c>
      <c r="L22" s="24">
        <v>0.1124</v>
      </c>
      <c r="N22" s="33" t="s">
        <v>20</v>
      </c>
      <c r="O22" s="23">
        <v>0.1</v>
      </c>
    </row>
    <row r="23" spans="1:15">
      <c r="A23" s="36">
        <v>3</v>
      </c>
      <c r="B23" s="53">
        <f t="shared" ref="B23:B26" si="1">B22+TIME(0,10,0)</f>
        <v>0.50694444444444442</v>
      </c>
      <c r="C23" s="85"/>
      <c r="D23" s="85"/>
      <c r="E23" s="23">
        <v>0.11</v>
      </c>
      <c r="F23" s="44">
        <f t="shared" si="0"/>
        <v>0.10126666666666666</v>
      </c>
      <c r="J23" s="24">
        <v>0.1037</v>
      </c>
      <c r="K23" s="24">
        <v>9.9099999999999994E-2</v>
      </c>
      <c r="L23" s="24">
        <v>0.10100000000000001</v>
      </c>
    </row>
    <row r="24" spans="1:15">
      <c r="A24" s="36">
        <v>4</v>
      </c>
      <c r="B24" s="53">
        <f t="shared" si="1"/>
        <v>0.51388888888888884</v>
      </c>
      <c r="C24" s="85"/>
      <c r="D24" s="85"/>
      <c r="E24" s="23">
        <v>0.11</v>
      </c>
      <c r="F24" s="44">
        <f t="shared" si="0"/>
        <v>8.8733333333333331E-2</v>
      </c>
      <c r="J24" s="24">
        <v>8.8200000000000001E-2</v>
      </c>
      <c r="K24" s="24">
        <v>8.9300000000000004E-2</v>
      </c>
      <c r="L24" s="24">
        <v>8.8700000000000001E-2</v>
      </c>
    </row>
    <row r="25" spans="1:15">
      <c r="A25" s="36">
        <v>5</v>
      </c>
      <c r="B25" s="53">
        <f t="shared" si="1"/>
        <v>0.52083333333333326</v>
      </c>
      <c r="C25" s="85"/>
      <c r="D25" s="85"/>
      <c r="E25" s="23">
        <v>0.12</v>
      </c>
      <c r="F25" s="44">
        <f t="shared" si="0"/>
        <v>9.4600000000000004E-2</v>
      </c>
      <c r="J25" s="24">
        <v>9.7600000000000006E-2</v>
      </c>
      <c r="K25" s="24">
        <v>9.2600000000000002E-2</v>
      </c>
      <c r="L25" s="24">
        <v>9.3600000000000003E-2</v>
      </c>
    </row>
    <row r="26" spans="1:15">
      <c r="A26" s="36">
        <v>6</v>
      </c>
      <c r="B26" s="53">
        <f t="shared" si="1"/>
        <v>0.52777777777777768</v>
      </c>
      <c r="C26" s="86"/>
      <c r="D26" s="86"/>
      <c r="E26" s="23">
        <v>0.10100000000000001</v>
      </c>
      <c r="F26" s="44">
        <f t="shared" si="0"/>
        <v>9.1933333333333325E-2</v>
      </c>
      <c r="J26" s="24">
        <v>9.1600000000000001E-2</v>
      </c>
      <c r="K26" s="24">
        <v>9.06E-2</v>
      </c>
      <c r="L26" s="24">
        <v>9.3600000000000003E-2</v>
      </c>
    </row>
    <row r="27" spans="1:15">
      <c r="A27" s="75" t="s">
        <v>24</v>
      </c>
      <c r="B27" s="76"/>
      <c r="C27" s="44">
        <f>AVERAGE(O20:O22)</f>
        <v>0.10333333333333335</v>
      </c>
      <c r="D27" s="23">
        <v>0.105</v>
      </c>
      <c r="E27" s="44">
        <f>AVERAGE(E21:E26)</f>
        <v>0.10016666666666667</v>
      </c>
      <c r="F27" s="44">
        <f>AVERAGE(F21:F26)</f>
        <v>0.10125555555555554</v>
      </c>
    </row>
    <row r="28" spans="1:15">
      <c r="A28" s="37"/>
      <c r="B28" s="37"/>
      <c r="C28" s="38"/>
      <c r="D28" s="38"/>
      <c r="E28" s="38"/>
      <c r="F28" s="38"/>
    </row>
    <row r="29" spans="1:15" ht="15" customHeight="1">
      <c r="A29" s="93" t="s">
        <v>25</v>
      </c>
      <c r="B29" s="94"/>
      <c r="C29" s="94"/>
      <c r="D29" s="94"/>
      <c r="E29" s="94"/>
      <c r="F29" s="94"/>
      <c r="G29" s="94"/>
      <c r="H29" s="95"/>
      <c r="J29" s="75" t="s">
        <v>25</v>
      </c>
      <c r="K29" s="96"/>
      <c r="L29" s="76"/>
      <c r="N29" s="75" t="s">
        <v>25</v>
      </c>
      <c r="O29" s="76"/>
    </row>
    <row r="30" spans="1:15">
      <c r="A30" s="31" t="s">
        <v>11</v>
      </c>
      <c r="B30" s="31" t="s">
        <v>13</v>
      </c>
      <c r="C30" s="32" t="s">
        <v>15</v>
      </c>
      <c r="D30" s="32" t="s">
        <v>34</v>
      </c>
      <c r="E30" s="32" t="s">
        <v>23</v>
      </c>
      <c r="F30" s="32" t="s">
        <v>17</v>
      </c>
      <c r="G30" s="80" t="s">
        <v>26</v>
      </c>
      <c r="H30" s="81"/>
      <c r="J30" s="79" t="s">
        <v>19</v>
      </c>
      <c r="K30" s="79"/>
      <c r="L30" s="79"/>
      <c r="N30" s="78" t="s">
        <v>22</v>
      </c>
      <c r="O30" s="78"/>
    </row>
    <row r="31" spans="1:15">
      <c r="A31" s="33"/>
      <c r="B31" s="33" t="s">
        <v>14</v>
      </c>
      <c r="C31" s="34" t="s">
        <v>88</v>
      </c>
      <c r="D31" s="34" t="s">
        <v>16</v>
      </c>
      <c r="E31" s="34" t="s">
        <v>16</v>
      </c>
      <c r="F31" s="34" t="s">
        <v>16</v>
      </c>
      <c r="G31" s="82" t="s">
        <v>27</v>
      </c>
      <c r="H31" s="83"/>
      <c r="J31" s="33" t="s">
        <v>18</v>
      </c>
      <c r="K31" s="33" t="s">
        <v>21</v>
      </c>
      <c r="L31" s="33" t="s">
        <v>20</v>
      </c>
      <c r="N31" s="33" t="s">
        <v>18</v>
      </c>
      <c r="O31" s="23">
        <v>0.5</v>
      </c>
    </row>
    <row r="32" spans="1:15">
      <c r="A32" s="35">
        <v>1</v>
      </c>
      <c r="B32" s="53">
        <v>0.49305555555555558</v>
      </c>
      <c r="C32" s="84"/>
      <c r="D32" s="84"/>
      <c r="E32" s="23">
        <v>0.49990000000000001</v>
      </c>
      <c r="F32" s="44">
        <f t="shared" ref="F32:F37" si="2">AVERAGE(J32:L32)</f>
        <v>0.49553333333333338</v>
      </c>
      <c r="G32" s="87"/>
      <c r="H32" s="88"/>
      <c r="J32" s="24">
        <v>0.49</v>
      </c>
      <c r="K32" s="24">
        <v>0.49780000000000002</v>
      </c>
      <c r="L32" s="24">
        <v>0.49880000000000002</v>
      </c>
      <c r="N32" s="33" t="s">
        <v>21</v>
      </c>
      <c r="O32" s="23">
        <v>0.49990000000000001</v>
      </c>
    </row>
    <row r="33" spans="1:15">
      <c r="A33" s="36">
        <v>2</v>
      </c>
      <c r="B33" s="53">
        <f>B32+TIME(0,10,0)</f>
        <v>0.5</v>
      </c>
      <c r="C33" s="85"/>
      <c r="D33" s="85"/>
      <c r="E33" s="23">
        <v>0.4985</v>
      </c>
      <c r="F33" s="44">
        <f t="shared" si="2"/>
        <v>0.49573333333333336</v>
      </c>
      <c r="G33" s="89"/>
      <c r="H33" s="90"/>
      <c r="J33" s="24">
        <v>0.48980000000000001</v>
      </c>
      <c r="K33" s="24">
        <v>0.4985</v>
      </c>
      <c r="L33" s="24">
        <v>0.49890000000000001</v>
      </c>
      <c r="N33" s="33" t="s">
        <v>20</v>
      </c>
      <c r="O33" s="23">
        <v>0.51090000000000002</v>
      </c>
    </row>
    <row r="34" spans="1:15">
      <c r="A34" s="36">
        <v>3</v>
      </c>
      <c r="B34" s="53">
        <f t="shared" ref="B34:B37" si="3">B33+TIME(0,10,0)</f>
        <v>0.50694444444444442</v>
      </c>
      <c r="C34" s="85"/>
      <c r="D34" s="85"/>
      <c r="E34" s="23">
        <v>0.5101</v>
      </c>
      <c r="F34" s="44">
        <f t="shared" si="2"/>
        <v>0.51090000000000002</v>
      </c>
      <c r="G34" s="89"/>
      <c r="H34" s="90"/>
      <c r="J34" s="24">
        <v>0.51</v>
      </c>
      <c r="K34" s="24">
        <v>0.51229999999999998</v>
      </c>
      <c r="L34" s="24">
        <v>0.51039999999999996</v>
      </c>
    </row>
    <row r="35" spans="1:15">
      <c r="A35" s="36">
        <v>4</v>
      </c>
      <c r="B35" s="53">
        <f t="shared" si="3"/>
        <v>0.51388888888888884</v>
      </c>
      <c r="C35" s="85"/>
      <c r="D35" s="85"/>
      <c r="E35" s="23">
        <v>0.52010000000000001</v>
      </c>
      <c r="F35" s="44">
        <f t="shared" si="2"/>
        <v>0.51966666666666672</v>
      </c>
      <c r="G35" s="89"/>
      <c r="H35" s="90"/>
      <c r="J35" s="24">
        <v>0.52</v>
      </c>
      <c r="K35" s="24">
        <v>0.52010000000000001</v>
      </c>
      <c r="L35" s="24">
        <v>0.51890000000000003</v>
      </c>
    </row>
    <row r="36" spans="1:15">
      <c r="A36" s="36">
        <v>5</v>
      </c>
      <c r="B36" s="53">
        <f t="shared" si="3"/>
        <v>0.52083333333333326</v>
      </c>
      <c r="C36" s="85"/>
      <c r="D36" s="85"/>
      <c r="E36" s="23">
        <v>0.54010000000000002</v>
      </c>
      <c r="F36" s="44">
        <f t="shared" si="2"/>
        <v>0.5286333333333334</v>
      </c>
      <c r="G36" s="89"/>
      <c r="H36" s="90"/>
      <c r="J36" s="24">
        <v>0.53</v>
      </c>
      <c r="K36" s="24">
        <v>0.52849999999999997</v>
      </c>
      <c r="L36" s="24">
        <v>0.52739999999999998</v>
      </c>
    </row>
    <row r="37" spans="1:15">
      <c r="A37" s="36">
        <v>6</v>
      </c>
      <c r="B37" s="53">
        <f t="shared" si="3"/>
        <v>0.52777777777777768</v>
      </c>
      <c r="C37" s="86"/>
      <c r="D37" s="86"/>
      <c r="E37" s="23">
        <v>0.53049999999999997</v>
      </c>
      <c r="F37" s="44">
        <f t="shared" si="2"/>
        <v>0.52033333333333343</v>
      </c>
      <c r="G37" s="91"/>
      <c r="H37" s="92"/>
      <c r="J37" s="24">
        <v>0.52</v>
      </c>
      <c r="K37" s="24">
        <v>0.52110000000000001</v>
      </c>
      <c r="L37" s="24">
        <v>0.51990000000000003</v>
      </c>
    </row>
    <row r="38" spans="1:15">
      <c r="A38" s="75" t="s">
        <v>24</v>
      </c>
      <c r="B38" s="76"/>
      <c r="C38" s="44">
        <f>AVERAGE(O31:O33)</f>
        <v>0.50360000000000005</v>
      </c>
      <c r="D38" s="23">
        <v>0.504</v>
      </c>
      <c r="E38" s="44">
        <f>AVERAGE(E32:E37)</f>
        <v>0.51653333333333329</v>
      </c>
      <c r="F38" s="44">
        <f>AVERAGE(F32:F37)</f>
        <v>0.51180000000000003</v>
      </c>
      <c r="G38" s="77">
        <v>0.55000000000000004</v>
      </c>
      <c r="H38" s="77"/>
    </row>
    <row r="40" spans="1:15">
      <c r="A40" s="93" t="s">
        <v>32</v>
      </c>
      <c r="B40" s="94"/>
      <c r="C40" s="94"/>
      <c r="D40" s="94"/>
      <c r="E40" s="94"/>
      <c r="F40" s="95"/>
      <c r="J40" s="75" t="s">
        <v>32</v>
      </c>
      <c r="K40" s="96"/>
      <c r="L40" s="76"/>
      <c r="N40" s="75" t="s">
        <v>32</v>
      </c>
      <c r="O40" s="76"/>
    </row>
    <row r="41" spans="1:15">
      <c r="A41" s="31" t="s">
        <v>11</v>
      </c>
      <c r="B41" s="31" t="s">
        <v>13</v>
      </c>
      <c r="C41" s="32" t="s">
        <v>15</v>
      </c>
      <c r="D41" s="32" t="s">
        <v>34</v>
      </c>
      <c r="E41" s="32" t="s">
        <v>23</v>
      </c>
      <c r="F41" s="32" t="s">
        <v>17</v>
      </c>
      <c r="J41" s="79" t="s">
        <v>19</v>
      </c>
      <c r="K41" s="79"/>
      <c r="L41" s="79"/>
      <c r="N41" s="78" t="s">
        <v>22</v>
      </c>
      <c r="O41" s="78"/>
    </row>
    <row r="42" spans="1:15">
      <c r="A42" s="33"/>
      <c r="B42" s="33" t="s">
        <v>14</v>
      </c>
      <c r="C42" s="34" t="s">
        <v>88</v>
      </c>
      <c r="D42" s="34" t="s">
        <v>16</v>
      </c>
      <c r="E42" s="34" t="s">
        <v>16</v>
      </c>
      <c r="F42" s="34" t="s">
        <v>16</v>
      </c>
      <c r="J42" s="33" t="s">
        <v>18</v>
      </c>
      <c r="K42" s="33" t="s">
        <v>21</v>
      </c>
      <c r="L42" s="33" t="s">
        <v>20</v>
      </c>
      <c r="N42" s="33" t="s">
        <v>18</v>
      </c>
      <c r="O42" s="23">
        <v>0.1</v>
      </c>
    </row>
    <row r="43" spans="1:15">
      <c r="A43" s="35">
        <v>1</v>
      </c>
      <c r="B43" s="53">
        <v>0.49305555555555558</v>
      </c>
      <c r="C43" s="84"/>
      <c r="D43" s="84"/>
      <c r="E43" s="23">
        <v>0.01</v>
      </c>
      <c r="F43" s="44">
        <f t="shared" ref="F43:F48" si="4">AVERAGE(J43:L43)</f>
        <v>0.11566666666666665</v>
      </c>
      <c r="J43" s="24">
        <v>0.11</v>
      </c>
      <c r="K43" s="24">
        <v>0.125</v>
      </c>
      <c r="L43" s="24">
        <v>0.112</v>
      </c>
      <c r="N43" s="33" t="s">
        <v>21</v>
      </c>
      <c r="O43" s="23">
        <v>0.11</v>
      </c>
    </row>
    <row r="44" spans="1:15">
      <c r="A44" s="36">
        <v>2</v>
      </c>
      <c r="B44" s="53">
        <f>B43+TIME(0,10,0)</f>
        <v>0.5</v>
      </c>
      <c r="C44" s="85"/>
      <c r="D44" s="85"/>
      <c r="E44" s="23">
        <v>0.15</v>
      </c>
      <c r="F44" s="44">
        <f t="shared" si="4"/>
        <v>0.11533333333333333</v>
      </c>
      <c r="J44" s="24">
        <v>0.1192</v>
      </c>
      <c r="K44" s="24">
        <v>0.1144</v>
      </c>
      <c r="L44" s="24">
        <v>0.1124</v>
      </c>
      <c r="N44" s="33" t="s">
        <v>20</v>
      </c>
      <c r="O44" s="23">
        <v>0.1</v>
      </c>
    </row>
    <row r="45" spans="1:15">
      <c r="A45" s="36">
        <v>3</v>
      </c>
      <c r="B45" s="53">
        <f t="shared" ref="B45:B48" si="5">B44+TIME(0,10,0)</f>
        <v>0.50694444444444442</v>
      </c>
      <c r="C45" s="85"/>
      <c r="D45" s="85"/>
      <c r="E45" s="23">
        <v>0.11</v>
      </c>
      <c r="F45" s="44">
        <f t="shared" si="4"/>
        <v>0.10126666666666666</v>
      </c>
      <c r="J45" s="24">
        <v>0.1037</v>
      </c>
      <c r="K45" s="24">
        <v>9.9099999999999994E-2</v>
      </c>
      <c r="L45" s="24">
        <v>0.10100000000000001</v>
      </c>
    </row>
    <row r="46" spans="1:15">
      <c r="A46" s="36">
        <v>4</v>
      </c>
      <c r="B46" s="53">
        <f t="shared" si="5"/>
        <v>0.51388888888888884</v>
      </c>
      <c r="C46" s="85"/>
      <c r="D46" s="85"/>
      <c r="E46" s="23">
        <v>0.11</v>
      </c>
      <c r="F46" s="44">
        <f t="shared" si="4"/>
        <v>8.8733333333333331E-2</v>
      </c>
      <c r="J46" s="24">
        <v>8.8200000000000001E-2</v>
      </c>
      <c r="K46" s="24">
        <v>8.9300000000000004E-2</v>
      </c>
      <c r="L46" s="24">
        <v>8.8700000000000001E-2</v>
      </c>
    </row>
    <row r="47" spans="1:15">
      <c r="A47" s="36">
        <v>5</v>
      </c>
      <c r="B47" s="53">
        <f t="shared" si="5"/>
        <v>0.52083333333333326</v>
      </c>
      <c r="C47" s="85"/>
      <c r="D47" s="85"/>
      <c r="E47" s="23">
        <v>0.12</v>
      </c>
      <c r="F47" s="44">
        <f t="shared" si="4"/>
        <v>9.4600000000000004E-2</v>
      </c>
      <c r="J47" s="24">
        <v>9.7600000000000006E-2</v>
      </c>
      <c r="K47" s="24">
        <v>9.2600000000000002E-2</v>
      </c>
      <c r="L47" s="24">
        <v>9.3600000000000003E-2</v>
      </c>
    </row>
    <row r="48" spans="1:15">
      <c r="A48" s="36">
        <v>6</v>
      </c>
      <c r="B48" s="53">
        <f t="shared" si="5"/>
        <v>0.52777777777777768</v>
      </c>
      <c r="C48" s="86"/>
      <c r="D48" s="86"/>
      <c r="E48" s="23">
        <v>0.10100000000000001</v>
      </c>
      <c r="F48" s="44">
        <f t="shared" si="4"/>
        <v>9.1933333333333325E-2</v>
      </c>
      <c r="J48" s="24">
        <v>9.1600000000000001E-2</v>
      </c>
      <c r="K48" s="24">
        <v>9.06E-2</v>
      </c>
      <c r="L48" s="24">
        <v>9.3600000000000003E-2</v>
      </c>
    </row>
    <row r="49" spans="1:15">
      <c r="A49" s="75" t="s">
        <v>24</v>
      </c>
      <c r="B49" s="76"/>
      <c r="C49" s="44">
        <f>AVERAGE(O42:O44)</f>
        <v>0.10333333333333335</v>
      </c>
      <c r="D49" s="23">
        <v>0.105</v>
      </c>
      <c r="E49" s="44">
        <f>AVERAGE(E43:E48)</f>
        <v>0.10016666666666667</v>
      </c>
      <c r="F49" s="44">
        <f>AVERAGE(F43:F48)</f>
        <v>0.10125555555555554</v>
      </c>
    </row>
    <row r="50" spans="1:15">
      <c r="A50" s="37"/>
      <c r="B50" s="37"/>
      <c r="C50" s="38"/>
      <c r="D50" s="38"/>
      <c r="E50" s="38"/>
      <c r="F50" s="38"/>
    </row>
    <row r="51" spans="1:15" ht="15" customHeight="1">
      <c r="A51" s="93" t="s">
        <v>30</v>
      </c>
      <c r="B51" s="94"/>
      <c r="C51" s="94"/>
      <c r="D51" s="94"/>
      <c r="E51" s="94"/>
      <c r="F51" s="94"/>
      <c r="G51" s="94"/>
      <c r="H51" s="95"/>
      <c r="J51" s="75" t="s">
        <v>30</v>
      </c>
      <c r="K51" s="96"/>
      <c r="L51" s="76"/>
      <c r="N51" s="75" t="s">
        <v>30</v>
      </c>
      <c r="O51" s="76"/>
    </row>
    <row r="52" spans="1:15">
      <c r="A52" s="31" t="s">
        <v>11</v>
      </c>
      <c r="B52" s="31" t="s">
        <v>13</v>
      </c>
      <c r="C52" s="32" t="s">
        <v>15</v>
      </c>
      <c r="D52" s="32" t="s">
        <v>34</v>
      </c>
      <c r="E52" s="32" t="s">
        <v>23</v>
      </c>
      <c r="F52" s="32" t="s">
        <v>17</v>
      </c>
      <c r="G52" s="80" t="s">
        <v>26</v>
      </c>
      <c r="H52" s="81"/>
      <c r="J52" s="79" t="s">
        <v>19</v>
      </c>
      <c r="K52" s="79"/>
      <c r="L52" s="79"/>
      <c r="N52" s="78" t="s">
        <v>22</v>
      </c>
      <c r="O52" s="78"/>
    </row>
    <row r="53" spans="1:15">
      <c r="A53" s="33"/>
      <c r="B53" s="33" t="s">
        <v>14</v>
      </c>
      <c r="C53" s="34" t="s">
        <v>88</v>
      </c>
      <c r="D53" s="34" t="s">
        <v>16</v>
      </c>
      <c r="E53" s="34" t="s">
        <v>16</v>
      </c>
      <c r="F53" s="34" t="s">
        <v>16</v>
      </c>
      <c r="G53" s="82" t="s">
        <v>27</v>
      </c>
      <c r="H53" s="83"/>
      <c r="J53" s="33" t="s">
        <v>18</v>
      </c>
      <c r="K53" s="33" t="s">
        <v>21</v>
      </c>
      <c r="L53" s="33" t="s">
        <v>20</v>
      </c>
      <c r="N53" s="33" t="s">
        <v>18</v>
      </c>
      <c r="O53" s="23">
        <v>0.5</v>
      </c>
    </row>
    <row r="54" spans="1:15">
      <c r="A54" s="35">
        <v>1</v>
      </c>
      <c r="B54" s="53">
        <v>0.49305555555555558</v>
      </c>
      <c r="C54" s="84"/>
      <c r="D54" s="84"/>
      <c r="E54" s="44">
        <v>0.49990000000000001</v>
      </c>
      <c r="F54" s="23">
        <f t="shared" ref="F54:F59" si="6">AVERAGE(J54:L54)</f>
        <v>0.49553333333333338</v>
      </c>
      <c r="G54" s="87"/>
      <c r="H54" s="88"/>
      <c r="J54" s="24">
        <v>0.49</v>
      </c>
      <c r="K54" s="24">
        <v>0.49780000000000002</v>
      </c>
      <c r="L54" s="24">
        <v>0.49880000000000002</v>
      </c>
      <c r="N54" s="33" t="s">
        <v>21</v>
      </c>
      <c r="O54" s="23">
        <v>0.49990000000000001</v>
      </c>
    </row>
    <row r="55" spans="1:15">
      <c r="A55" s="36">
        <v>2</v>
      </c>
      <c r="B55" s="53">
        <f>B54+TIME(0,10,0)</f>
        <v>0.5</v>
      </c>
      <c r="C55" s="85"/>
      <c r="D55" s="85"/>
      <c r="E55" s="44">
        <v>0.4985</v>
      </c>
      <c r="F55" s="23">
        <f t="shared" si="6"/>
        <v>0.49573333333333336</v>
      </c>
      <c r="G55" s="89"/>
      <c r="H55" s="90"/>
      <c r="J55" s="24">
        <v>0.48980000000000001</v>
      </c>
      <c r="K55" s="24">
        <v>0.4985</v>
      </c>
      <c r="L55" s="24">
        <v>0.49890000000000001</v>
      </c>
      <c r="N55" s="33" t="s">
        <v>20</v>
      </c>
      <c r="O55" s="23">
        <v>0.51090000000000002</v>
      </c>
    </row>
    <row r="56" spans="1:15">
      <c r="A56" s="36">
        <v>3</v>
      </c>
      <c r="B56" s="53">
        <f t="shared" ref="B56:B59" si="7">B55+TIME(0,10,0)</f>
        <v>0.50694444444444442</v>
      </c>
      <c r="C56" s="85"/>
      <c r="D56" s="85"/>
      <c r="E56" s="44">
        <v>0.5101</v>
      </c>
      <c r="F56" s="23">
        <f t="shared" si="6"/>
        <v>0.51090000000000002</v>
      </c>
      <c r="G56" s="89"/>
      <c r="H56" s="90"/>
      <c r="J56" s="24">
        <v>0.51</v>
      </c>
      <c r="K56" s="24">
        <v>0.51229999999999998</v>
      </c>
      <c r="L56" s="24">
        <v>0.51039999999999996</v>
      </c>
    </row>
    <row r="57" spans="1:15">
      <c r="A57" s="36">
        <v>4</v>
      </c>
      <c r="B57" s="53">
        <f t="shared" si="7"/>
        <v>0.51388888888888884</v>
      </c>
      <c r="C57" s="85"/>
      <c r="D57" s="85"/>
      <c r="E57" s="44">
        <v>0.52010000000000001</v>
      </c>
      <c r="F57" s="23">
        <f t="shared" si="6"/>
        <v>0.51966666666666672</v>
      </c>
      <c r="G57" s="89"/>
      <c r="H57" s="90"/>
      <c r="J57" s="24">
        <v>0.52</v>
      </c>
      <c r="K57" s="24">
        <v>0.52010000000000001</v>
      </c>
      <c r="L57" s="24">
        <v>0.51890000000000003</v>
      </c>
    </row>
    <row r="58" spans="1:15">
      <c r="A58" s="36">
        <v>5</v>
      </c>
      <c r="B58" s="53">
        <f t="shared" si="7"/>
        <v>0.52083333333333326</v>
      </c>
      <c r="C58" s="85"/>
      <c r="D58" s="85"/>
      <c r="E58" s="44">
        <v>0.54010000000000002</v>
      </c>
      <c r="F58" s="23">
        <f t="shared" si="6"/>
        <v>0.5286333333333334</v>
      </c>
      <c r="G58" s="89"/>
      <c r="H58" s="90"/>
      <c r="J58" s="24">
        <v>0.53</v>
      </c>
      <c r="K58" s="24">
        <v>0.52849999999999997</v>
      </c>
      <c r="L58" s="24">
        <v>0.52739999999999998</v>
      </c>
    </row>
    <row r="59" spans="1:15">
      <c r="A59" s="36">
        <v>6</v>
      </c>
      <c r="B59" s="53">
        <f t="shared" si="7"/>
        <v>0.52777777777777768</v>
      </c>
      <c r="C59" s="86"/>
      <c r="D59" s="86"/>
      <c r="E59" s="44">
        <v>0.53049999999999997</v>
      </c>
      <c r="F59" s="23">
        <f t="shared" si="6"/>
        <v>0.52033333333333343</v>
      </c>
      <c r="G59" s="91"/>
      <c r="H59" s="92"/>
      <c r="J59" s="24">
        <v>0.52</v>
      </c>
      <c r="K59" s="24">
        <v>0.52110000000000001</v>
      </c>
      <c r="L59" s="24">
        <v>0.51990000000000003</v>
      </c>
    </row>
    <row r="60" spans="1:15">
      <c r="A60" s="75" t="s">
        <v>24</v>
      </c>
      <c r="B60" s="76"/>
      <c r="C60" s="44">
        <f>AVERAGE(O53:O55)</f>
        <v>0.50360000000000005</v>
      </c>
      <c r="D60" s="23">
        <v>0.504</v>
      </c>
      <c r="E60" s="44">
        <f>AVERAGE(E54:E59)</f>
        <v>0.51653333333333329</v>
      </c>
      <c r="F60" s="44">
        <f>AVERAGE(F54:F59)</f>
        <v>0.51180000000000003</v>
      </c>
      <c r="G60" s="77">
        <v>0.55000000000000004</v>
      </c>
      <c r="H60" s="77"/>
    </row>
    <row r="62" spans="1:15">
      <c r="A62" s="93" t="s">
        <v>33</v>
      </c>
      <c r="B62" s="94"/>
      <c r="C62" s="94"/>
      <c r="D62" s="94"/>
      <c r="E62" s="94"/>
      <c r="F62" s="95"/>
      <c r="J62" s="75" t="s">
        <v>33</v>
      </c>
      <c r="K62" s="96"/>
      <c r="L62" s="76"/>
      <c r="N62" s="75" t="s">
        <v>33</v>
      </c>
      <c r="O62" s="76"/>
    </row>
    <row r="63" spans="1:15">
      <c r="A63" s="31" t="s">
        <v>11</v>
      </c>
      <c r="B63" s="31" t="s">
        <v>13</v>
      </c>
      <c r="C63" s="32" t="s">
        <v>15</v>
      </c>
      <c r="D63" s="32" t="s">
        <v>34</v>
      </c>
      <c r="E63" s="32" t="s">
        <v>23</v>
      </c>
      <c r="F63" s="32" t="s">
        <v>17</v>
      </c>
      <c r="J63" s="79" t="s">
        <v>19</v>
      </c>
      <c r="K63" s="79"/>
      <c r="L63" s="79"/>
      <c r="N63" s="78" t="s">
        <v>22</v>
      </c>
      <c r="O63" s="78"/>
    </row>
    <row r="64" spans="1:15">
      <c r="A64" s="33"/>
      <c r="B64" s="33" t="s">
        <v>14</v>
      </c>
      <c r="C64" s="34" t="s">
        <v>88</v>
      </c>
      <c r="D64" s="34" t="s">
        <v>16</v>
      </c>
      <c r="E64" s="34" t="s">
        <v>16</v>
      </c>
      <c r="F64" s="34" t="s">
        <v>16</v>
      </c>
      <c r="J64" s="33" t="s">
        <v>18</v>
      </c>
      <c r="K64" s="33" t="s">
        <v>21</v>
      </c>
      <c r="L64" s="33" t="s">
        <v>20</v>
      </c>
      <c r="N64" s="33" t="s">
        <v>18</v>
      </c>
      <c r="O64" s="23">
        <v>0.1</v>
      </c>
    </row>
    <row r="65" spans="1:15">
      <c r="A65" s="35">
        <v>1</v>
      </c>
      <c r="B65" s="53">
        <v>0.49305555555555558</v>
      </c>
      <c r="C65" s="84"/>
      <c r="D65" s="84"/>
      <c r="E65" s="44">
        <v>0.01</v>
      </c>
      <c r="F65" s="23">
        <f t="shared" ref="F65:F70" si="8">AVERAGE(J65:L65)</f>
        <v>0.11566666666666665</v>
      </c>
      <c r="J65" s="24">
        <v>0.11</v>
      </c>
      <c r="K65" s="24">
        <v>0.125</v>
      </c>
      <c r="L65" s="24">
        <v>0.112</v>
      </c>
      <c r="N65" s="33" t="s">
        <v>21</v>
      </c>
      <c r="O65" s="23">
        <v>0.11</v>
      </c>
    </row>
    <row r="66" spans="1:15">
      <c r="A66" s="36">
        <v>2</v>
      </c>
      <c r="B66" s="53">
        <f>B65+TIME(0,10,0)</f>
        <v>0.5</v>
      </c>
      <c r="C66" s="85"/>
      <c r="D66" s="85"/>
      <c r="E66" s="44">
        <v>0.15</v>
      </c>
      <c r="F66" s="23">
        <f t="shared" si="8"/>
        <v>0.11533333333333333</v>
      </c>
      <c r="J66" s="24">
        <v>0.1192</v>
      </c>
      <c r="K66" s="24">
        <v>0.1144</v>
      </c>
      <c r="L66" s="24">
        <v>0.1124</v>
      </c>
      <c r="N66" s="33" t="s">
        <v>20</v>
      </c>
      <c r="O66" s="23">
        <v>0.1</v>
      </c>
    </row>
    <row r="67" spans="1:15">
      <c r="A67" s="36">
        <v>3</v>
      </c>
      <c r="B67" s="53">
        <f t="shared" ref="B67:B70" si="9">B66+TIME(0,10,0)</f>
        <v>0.50694444444444442</v>
      </c>
      <c r="C67" s="85"/>
      <c r="D67" s="85"/>
      <c r="E67" s="44">
        <v>0.11</v>
      </c>
      <c r="F67" s="23">
        <f t="shared" si="8"/>
        <v>0.10126666666666666</v>
      </c>
      <c r="J67" s="24">
        <v>0.1037</v>
      </c>
      <c r="K67" s="24">
        <v>9.9099999999999994E-2</v>
      </c>
      <c r="L67" s="24">
        <v>0.10100000000000001</v>
      </c>
    </row>
    <row r="68" spans="1:15">
      <c r="A68" s="36">
        <v>4</v>
      </c>
      <c r="B68" s="53">
        <f t="shared" si="9"/>
        <v>0.51388888888888884</v>
      </c>
      <c r="C68" s="85"/>
      <c r="D68" s="85"/>
      <c r="E68" s="44">
        <v>0.11</v>
      </c>
      <c r="F68" s="23">
        <f t="shared" si="8"/>
        <v>8.8733333333333331E-2</v>
      </c>
      <c r="J68" s="24">
        <v>8.8200000000000001E-2</v>
      </c>
      <c r="K68" s="24">
        <v>8.9300000000000004E-2</v>
      </c>
      <c r="L68" s="24">
        <v>8.8700000000000001E-2</v>
      </c>
    </row>
    <row r="69" spans="1:15">
      <c r="A69" s="36">
        <v>5</v>
      </c>
      <c r="B69" s="53">
        <f t="shared" si="9"/>
        <v>0.52083333333333326</v>
      </c>
      <c r="C69" s="85"/>
      <c r="D69" s="85"/>
      <c r="E69" s="44">
        <v>0.12</v>
      </c>
      <c r="F69" s="23">
        <f t="shared" si="8"/>
        <v>9.4600000000000004E-2</v>
      </c>
      <c r="J69" s="24">
        <v>9.7600000000000006E-2</v>
      </c>
      <c r="K69" s="24">
        <v>9.2600000000000002E-2</v>
      </c>
      <c r="L69" s="24">
        <v>9.3600000000000003E-2</v>
      </c>
    </row>
    <row r="70" spans="1:15">
      <c r="A70" s="36">
        <v>6</v>
      </c>
      <c r="B70" s="53">
        <f t="shared" si="9"/>
        <v>0.52777777777777768</v>
      </c>
      <c r="C70" s="86"/>
      <c r="D70" s="86"/>
      <c r="E70" s="44">
        <v>0.10100000000000001</v>
      </c>
      <c r="F70" s="23">
        <f t="shared" si="8"/>
        <v>9.1933333333333325E-2</v>
      </c>
      <c r="J70" s="24">
        <v>9.1600000000000001E-2</v>
      </c>
      <c r="K70" s="24">
        <v>9.06E-2</v>
      </c>
      <c r="L70" s="24">
        <v>9.3600000000000003E-2</v>
      </c>
    </row>
    <row r="71" spans="1:15">
      <c r="A71" s="75" t="s">
        <v>24</v>
      </c>
      <c r="B71" s="76"/>
      <c r="C71" s="44">
        <f>AVERAGE(O64:O66)</f>
        <v>0.10333333333333335</v>
      </c>
      <c r="D71" s="23">
        <v>0.105</v>
      </c>
      <c r="E71" s="44">
        <f>AVERAGE(E65:E70)</f>
        <v>0.10016666666666667</v>
      </c>
      <c r="F71" s="44">
        <f>AVERAGE(F65:F70)</f>
        <v>0.10125555555555554</v>
      </c>
    </row>
  </sheetData>
  <mergeCells count="88">
    <mergeCell ref="J18:L18"/>
    <mergeCell ref="N18:O18"/>
    <mergeCell ref="J19:L19"/>
    <mergeCell ref="N19:O19"/>
    <mergeCell ref="G6:I6"/>
    <mergeCell ref="G7:I7"/>
    <mergeCell ref="G8:I8"/>
    <mergeCell ref="J40:L40"/>
    <mergeCell ref="N40:O40"/>
    <mergeCell ref="J51:L51"/>
    <mergeCell ref="N51:O51"/>
    <mergeCell ref="C54:C59"/>
    <mergeCell ref="D54:D59"/>
    <mergeCell ref="A40:F40"/>
    <mergeCell ref="J41:L41"/>
    <mergeCell ref="N41:O41"/>
    <mergeCell ref="A49:B49"/>
    <mergeCell ref="C43:C48"/>
    <mergeCell ref="D43:D48"/>
    <mergeCell ref="A51:H51"/>
    <mergeCell ref="N63:O63"/>
    <mergeCell ref="G52:H52"/>
    <mergeCell ref="J52:L52"/>
    <mergeCell ref="N52:O52"/>
    <mergeCell ref="G53:H53"/>
    <mergeCell ref="N62:O62"/>
    <mergeCell ref="G54:H59"/>
    <mergeCell ref="A16:C16"/>
    <mergeCell ref="D16:E16"/>
    <mergeCell ref="C21:C26"/>
    <mergeCell ref="D21:D26"/>
    <mergeCell ref="A18:F18"/>
    <mergeCell ref="G2:H2"/>
    <mergeCell ref="G3:H3"/>
    <mergeCell ref="G4:H4"/>
    <mergeCell ref="D10:E10"/>
    <mergeCell ref="D11:E11"/>
    <mergeCell ref="D2:E2"/>
    <mergeCell ref="D4:E4"/>
    <mergeCell ref="D5:E5"/>
    <mergeCell ref="D6:E6"/>
    <mergeCell ref="D7:E7"/>
    <mergeCell ref="D3:E3"/>
    <mergeCell ref="G10:O16"/>
    <mergeCell ref="D15:E15"/>
    <mergeCell ref="M6:N6"/>
    <mergeCell ref="M7:N7"/>
    <mergeCell ref="M8:N8"/>
    <mergeCell ref="A2:C2"/>
    <mergeCell ref="A4:C4"/>
    <mergeCell ref="A5:C5"/>
    <mergeCell ref="A6:C6"/>
    <mergeCell ref="A7:C7"/>
    <mergeCell ref="A3:C3"/>
    <mergeCell ref="A71:B71"/>
    <mergeCell ref="A60:B60"/>
    <mergeCell ref="G60:H60"/>
    <mergeCell ref="J63:L63"/>
    <mergeCell ref="J62:L62"/>
    <mergeCell ref="C65:C70"/>
    <mergeCell ref="D65:D70"/>
    <mergeCell ref="A62:F62"/>
    <mergeCell ref="A27:B27"/>
    <mergeCell ref="A38:B38"/>
    <mergeCell ref="G38:H38"/>
    <mergeCell ref="N30:O30"/>
    <mergeCell ref="J30:L30"/>
    <mergeCell ref="G30:H30"/>
    <mergeCell ref="G31:H31"/>
    <mergeCell ref="C32:C37"/>
    <mergeCell ref="D32:D37"/>
    <mergeCell ref="G32:H37"/>
    <mergeCell ref="A29:H29"/>
    <mergeCell ref="J29:L29"/>
    <mergeCell ref="N29:O29"/>
    <mergeCell ref="A9:C9"/>
    <mergeCell ref="D9:E9"/>
    <mergeCell ref="A8:C8"/>
    <mergeCell ref="D8:E8"/>
    <mergeCell ref="D13:E13"/>
    <mergeCell ref="A15:C15"/>
    <mergeCell ref="D12:E12"/>
    <mergeCell ref="D14:E14"/>
    <mergeCell ref="A10:C10"/>
    <mergeCell ref="A11:C11"/>
    <mergeCell ref="A12:C12"/>
    <mergeCell ref="A13:C13"/>
    <mergeCell ref="A14:C14"/>
  </mergeCells>
  <dataValidations count="3">
    <dataValidation type="list" allowBlank="1" showInputMessage="1" showErrorMessage="1" sqref="D15" xr:uid="{563F8C53-E0E6-4CA4-93AD-E2CA207F3A81}">
      <formula1>"Select, Yes, No"</formula1>
    </dataValidation>
    <dataValidation type="list" allowBlank="1" showInputMessage="1" showErrorMessage="1" sqref="O7:O8 L7:L8" xr:uid="{33E93169-7A09-4B57-BC0C-44314BB265EC}">
      <formula1>"Select, Pass, Fail"</formula1>
    </dataValidation>
    <dataValidation type="list" allowBlank="1" showInputMessage="1" showErrorMessage="1" sqref="D16:E16" xr:uid="{2C23F2A5-B75F-43CE-9B2B-37B875B93399}">
      <formula1>"Select, Coulometric KF Mass, Coulometric KF Vol, Centrifuge, Distilation"</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3B478-650E-4C1D-8C37-408B20B12D3A}">
  <dimension ref="A1:BB1501"/>
  <sheetViews>
    <sheetView showGridLines="0" zoomScaleNormal="100" workbookViewId="0">
      <selection activeCell="M9" sqref="M9"/>
    </sheetView>
  </sheetViews>
  <sheetFormatPr defaultColWidth="9.08984375" defaultRowHeight="14.5"/>
  <cols>
    <col min="1" max="1" width="9.08984375" style="1"/>
    <col min="2" max="2" width="14.36328125" style="1" customWidth="1"/>
    <col min="3" max="5" width="9.08984375" style="1"/>
    <col min="6" max="6" width="3.6328125" style="1" customWidth="1"/>
    <col min="7" max="15" width="9.08984375" style="1"/>
    <col min="16" max="16" width="3.81640625" style="1" customWidth="1"/>
    <col min="17" max="17" width="2.08984375" style="1" customWidth="1"/>
    <col min="18" max="18" width="14" style="1" customWidth="1"/>
    <col min="19" max="19" width="19.6328125" style="1" customWidth="1"/>
    <col min="20" max="22" width="12.7265625" style="1" customWidth="1"/>
    <col min="23" max="23" width="11" style="1" customWidth="1"/>
    <col min="24" max="24" width="12.7265625" style="1" customWidth="1"/>
    <col min="25" max="29" width="12" style="1" customWidth="1"/>
    <col min="30" max="30" width="67.6328125" style="50" customWidth="1"/>
    <col min="31" max="31" width="12" style="1" customWidth="1"/>
    <col min="32" max="37" width="8" style="4" customWidth="1"/>
    <col min="38" max="39" width="8" style="3" customWidth="1"/>
    <col min="40" max="45" width="8" style="1" customWidth="1"/>
    <col min="46" max="16384" width="9.08984375" style="1"/>
  </cols>
  <sheetData>
    <row r="1" spans="1:54" ht="52">
      <c r="A1" s="117" t="s">
        <v>96</v>
      </c>
      <c r="B1" s="117"/>
      <c r="C1" s="117"/>
      <c r="D1" s="117"/>
      <c r="E1" s="117"/>
      <c r="F1" s="117"/>
      <c r="G1" s="117"/>
      <c r="H1" s="117"/>
      <c r="I1" s="117"/>
      <c r="J1" s="117"/>
      <c r="K1" s="117"/>
      <c r="L1" s="117"/>
      <c r="M1" s="117"/>
      <c r="N1" s="117"/>
      <c r="O1" s="117"/>
      <c r="P1" s="117"/>
      <c r="R1" s="22" t="s">
        <v>60</v>
      </c>
      <c r="S1" s="22" t="s">
        <v>10</v>
      </c>
      <c r="T1" s="22" t="s">
        <v>59</v>
      </c>
      <c r="U1" s="22" t="s">
        <v>58</v>
      </c>
      <c r="V1" s="22" t="s">
        <v>57</v>
      </c>
      <c r="W1" s="22" t="s">
        <v>89</v>
      </c>
      <c r="X1" s="21" t="s">
        <v>56</v>
      </c>
      <c r="Y1" s="21" t="s">
        <v>55</v>
      </c>
      <c r="Z1" s="21" t="s">
        <v>54</v>
      </c>
      <c r="AA1" s="21" t="s">
        <v>53</v>
      </c>
      <c r="AB1" s="21" t="s">
        <v>61</v>
      </c>
      <c r="AC1" s="21" t="s">
        <v>52</v>
      </c>
      <c r="AD1" s="47" t="s">
        <v>9</v>
      </c>
      <c r="AE1" s="4"/>
    </row>
    <row r="2" spans="1:54">
      <c r="R2" s="11">
        <v>45139</v>
      </c>
      <c r="S2" s="11" t="str">
        <f>Product&amp;" - "&amp;TEXT(Table14567[[#This Row],[Batch Closing Date]],"yyyy-mm-dd")</f>
        <v>WTI - 2023-08-01</v>
      </c>
      <c r="T2" s="15">
        <v>1.1000000000000001E-3</v>
      </c>
      <c r="U2" s="14">
        <v>8.0000000000000004E-4</v>
      </c>
      <c r="V2" s="13">
        <f t="shared" ref="V2:V33" si="0">+U2-T2</f>
        <v>-3.0000000000000003E-4</v>
      </c>
      <c r="W2" s="13">
        <f>IFERROR(ABS(Table14567[[#This Row],[Error Measured - WCA vs. Sampling]]),NA())</f>
        <v>3.0000000000000003E-4</v>
      </c>
      <c r="X2" s="17" t="e">
        <f ca="1">IFERROR(IF(COUNTIF(OFFSET(Table14567[[#This Row],[Error Magnitude - WCA vs. Sampling]],-PtsQty+1,0,PtsQty,1),"&gt;-1")=PtsQty,AVERAGE(OFFSET(Table14567[[#This Row],[Error Magnitude - WCA vs. Sampling]],-PtsQty+1,0,PtsQty,1)),NA()),NA())</f>
        <v>#N/A</v>
      </c>
      <c r="Y2" s="16" t="e">
        <f ca="1">IFERROR(IF(COUNTIF(OFFSET(Table14567[[#This Row],[Error Magnitude - WCA vs. Sampling]],-PtsQty+1,0,PtsQty,1),"&gt;-1")=PtsQty,2*_xlfn.STDEV.P(OFFSET(Table14567[[#This Row],[Error Magnitude - WCA vs. Sampling]],-PtsQty+1,0,PtsQty,1)),NA()),NA())</f>
        <v>#N/A</v>
      </c>
      <c r="Z2" s="16" t="e">
        <f ca="1">IFERROR(Table14567[[#This Row],[Error Magnitude - Running Mean]]+Table14567[[#This Row],[2SD]],NA())</f>
        <v>#N/A</v>
      </c>
      <c r="AA2" s="16" t="e">
        <f ca="1">IFERROR(Table14567[[#This Row],[Error Magnitude - Running Mean]]-Table14567[[#This Row],[2SD]],NA())</f>
        <v>#N/A</v>
      </c>
      <c r="AB2" s="16" t="e">
        <f ca="1">IFERROR(IF(COUNTIF(OFFSET(Table14567[[#This Row],[Error Magnitude - WCA vs. Sampling]],-PtsQty+1,0,PtsQty,1),"&gt;=0")=PtsQty,UncertWCAvSamp,NA()),NA())</f>
        <v>#N/A</v>
      </c>
      <c r="AC2" s="16" t="e">
        <f ca="1">IFERROR(IF(COUNTIF(OFFSET(Table14567[[#This Row],[Error Magnitude - WCA vs. Sampling]],-PtsQty+1,0,PtsQty,1),"&gt;=0")=PtsQty,
IF(COUNTIF(OFFSET(Table14567[[#This Row],[Error Magnitude - WCA vs. Sampling]],-PtsQty+1,0,PtsQty,1),"&lt;="&amp;UncertWCAvSamp)=PtsQty,"PASS","FAIL"),NA()),NA())</f>
        <v>#N/A</v>
      </c>
      <c r="AD2" s="48"/>
      <c r="AH2" s="1"/>
      <c r="AJ2" s="1"/>
      <c r="AK2" s="1"/>
      <c r="AL2" s="1"/>
      <c r="AM2" s="1"/>
    </row>
    <row r="3" spans="1:54" ht="15" customHeight="1">
      <c r="A3" s="120" t="str">
        <f>+'Installation Info&amp;Instructions'!A3</f>
        <v>Location</v>
      </c>
      <c r="B3" s="120"/>
      <c r="C3" s="121" t="str">
        <f>+'Installation Info&amp;Instructions'!B3</f>
        <v>Station XYZ</v>
      </c>
      <c r="D3" s="121"/>
      <c r="E3" s="121"/>
      <c r="F3" s="121"/>
      <c r="H3" s="115" t="s">
        <v>95</v>
      </c>
      <c r="I3" s="122"/>
      <c r="J3" s="122"/>
      <c r="K3" s="116"/>
      <c r="L3" s="20">
        <v>10</v>
      </c>
      <c r="N3" s="118" t="s">
        <v>51</v>
      </c>
      <c r="O3" s="119"/>
      <c r="R3" s="11">
        <v>45140</v>
      </c>
      <c r="S3" s="11" t="str">
        <f>Product&amp;" - "&amp;TEXT(Table14567[[#This Row],[Batch Closing Date]],"yyyy-mm-dd")</f>
        <v>WTI - 2023-08-02</v>
      </c>
      <c r="T3" s="15">
        <v>2.3E-3</v>
      </c>
      <c r="U3" s="14">
        <v>2.7000000000000001E-3</v>
      </c>
      <c r="V3" s="13">
        <f t="shared" si="0"/>
        <v>4.0000000000000018E-4</v>
      </c>
      <c r="W3" s="13">
        <f>IFERROR(ABS(Table14567[[#This Row],[Error Measured - WCA vs. Sampling]]),NA())</f>
        <v>4.0000000000000018E-4</v>
      </c>
      <c r="X3" s="17" t="e">
        <f ca="1">IFERROR(IF(COUNTIF(OFFSET(Table14567[[#This Row],[Error Magnitude - WCA vs. Sampling]],-PtsQty+1,0,PtsQty,1),"&gt;-1")=PtsQty,AVERAGE(OFFSET(Table14567[[#This Row],[Error Magnitude - WCA vs. Sampling]],-PtsQty+1,0,PtsQty,1)),NA()),NA())</f>
        <v>#N/A</v>
      </c>
      <c r="Y3" s="16" t="e">
        <f ca="1">IFERROR(IF(COUNTIF(OFFSET(Table14567[[#This Row],[Error Magnitude - WCA vs. Sampling]],-PtsQty+1,0,PtsQty,1),"&gt;-1")=PtsQty,2*_xlfn.STDEV.P(OFFSET(Table14567[[#This Row],[Error Magnitude - WCA vs. Sampling]],-PtsQty+1,0,PtsQty,1)),NA()),NA())</f>
        <v>#N/A</v>
      </c>
      <c r="Z3" s="16" t="e">
        <f ca="1">IFERROR(Table14567[[#This Row],[Error Magnitude - Running Mean]]+Table14567[[#This Row],[2SD]],NA())</f>
        <v>#N/A</v>
      </c>
      <c r="AA3" s="16" t="e">
        <f ca="1">IFERROR(Table14567[[#This Row],[Error Magnitude - Running Mean]]-Table14567[[#This Row],[2SD]],NA())</f>
        <v>#N/A</v>
      </c>
      <c r="AB3" s="16" t="e">
        <f ca="1">IFERROR(IF(COUNTIF(OFFSET(Table14567[[#This Row],[Error Magnitude - WCA vs. Sampling]],-PtsQty+1,0,PtsQty,1),"&gt;=0")=PtsQty,UncertWCAvSamp,NA()),NA())</f>
        <v>#N/A</v>
      </c>
      <c r="AC3" s="16" t="e">
        <f ca="1">IFERROR(IF(COUNTIF(OFFSET(Table14567[[#This Row],[Error Magnitude - WCA vs. Sampling]],-PtsQty+1,0,PtsQty,1),"&gt;=0")=PtsQty,
IF(COUNTIF(OFFSET(Table14567[[#This Row],[Error Magnitude - WCA vs. Sampling]],-PtsQty+1,0,PtsQty,1),"&lt;="&amp;UncertWCAvSamp)=PtsQty,"PASS","FAIL"),NA()),NA())</f>
        <v>#N/A</v>
      </c>
      <c r="AD3" s="48"/>
      <c r="AH3" s="1"/>
      <c r="AI3" s="1"/>
      <c r="AJ3" s="1"/>
      <c r="AK3" s="1"/>
      <c r="AL3" s="1"/>
      <c r="AM3" s="1"/>
    </row>
    <row r="4" spans="1:54" ht="15" customHeight="1">
      <c r="A4" s="115" t="str">
        <f>+'Installation Info&amp;Instructions'!A4</f>
        <v>Installation Type</v>
      </c>
      <c r="B4" s="116"/>
      <c r="C4" s="121" t="str">
        <f>+'Installation Info&amp;Instructions'!B4</f>
        <v>Insertion</v>
      </c>
      <c r="D4" s="121"/>
      <c r="E4" s="121"/>
      <c r="F4" s="121"/>
      <c r="H4" s="115" t="s">
        <v>97</v>
      </c>
      <c r="I4" s="122"/>
      <c r="J4" s="122"/>
      <c r="K4" s="116"/>
      <c r="L4" s="19">
        <v>5.0000000000000001E-4</v>
      </c>
      <c r="N4" s="67" t="s">
        <v>48</v>
      </c>
      <c r="O4" s="68"/>
      <c r="R4" s="11">
        <v>45141</v>
      </c>
      <c r="S4" s="11" t="str">
        <f>Product&amp;" - "&amp;TEXT(Table14567[[#This Row],[Batch Closing Date]],"yyyy-mm-dd")</f>
        <v>WTI - 2023-08-03</v>
      </c>
      <c r="T4" s="15">
        <v>1.1000000000000001E-3</v>
      </c>
      <c r="U4" s="14">
        <v>2E-3</v>
      </c>
      <c r="V4" s="13">
        <f t="shared" si="0"/>
        <v>8.9999999999999998E-4</v>
      </c>
      <c r="W4" s="13">
        <f>IFERROR(ABS(Table14567[[#This Row],[Error Measured - WCA vs. Sampling]]),NA())</f>
        <v>8.9999999999999998E-4</v>
      </c>
      <c r="X4" s="17" t="e">
        <f ca="1">IFERROR(IF(COUNTIF(OFFSET(Table14567[[#This Row],[Error Magnitude - WCA vs. Sampling]],-PtsQty+1,0,PtsQty,1),"&gt;-1")=PtsQty,AVERAGE(OFFSET(Table14567[[#This Row],[Error Magnitude - WCA vs. Sampling]],-PtsQty+1,0,PtsQty,1)),NA()),NA())</f>
        <v>#N/A</v>
      </c>
      <c r="Y4" s="16" t="e">
        <f ca="1">IFERROR(IF(COUNTIF(OFFSET(Table14567[[#This Row],[Error Magnitude - WCA vs. Sampling]],-PtsQty+1,0,PtsQty,1),"&gt;-1")=PtsQty,2*_xlfn.STDEV.P(OFFSET(Table14567[[#This Row],[Error Magnitude - WCA vs. Sampling]],-PtsQty+1,0,PtsQty,1)),NA()),NA())</f>
        <v>#N/A</v>
      </c>
      <c r="Z4" s="16" t="e">
        <f ca="1">IFERROR(Table14567[[#This Row],[Error Magnitude - Running Mean]]+Table14567[[#This Row],[2SD]],NA())</f>
        <v>#N/A</v>
      </c>
      <c r="AA4" s="16" t="e">
        <f ca="1">IFERROR(Table14567[[#This Row],[Error Magnitude - Running Mean]]-Table14567[[#This Row],[2SD]],NA())</f>
        <v>#N/A</v>
      </c>
      <c r="AB4" s="16" t="e">
        <f ca="1">IFERROR(IF(COUNTIF(OFFSET(Table14567[[#This Row],[Error Magnitude - WCA vs. Sampling]],-PtsQty+1,0,PtsQty,1),"&gt;=0")=PtsQty,UncertWCAvSamp,NA()),NA())</f>
        <v>#N/A</v>
      </c>
      <c r="AC4" s="16" t="e">
        <f ca="1">IFERROR(IF(COUNTIF(OFFSET(Table14567[[#This Row],[Error Magnitude - WCA vs. Sampling]],-PtsQty+1,0,PtsQty,1),"&gt;=0")=PtsQty,
IF(COUNTIF(OFFSET(Table14567[[#This Row],[Error Magnitude - WCA vs. Sampling]],-PtsQty+1,0,PtsQty,1),"&lt;="&amp;UncertWCAvSamp)=PtsQty,"PASS","FAIL"),NA()),NA())</f>
        <v>#N/A</v>
      </c>
      <c r="AD4" s="48"/>
      <c r="AF4" s="1"/>
      <c r="AG4" s="1"/>
      <c r="AI4" s="1"/>
      <c r="AJ4" s="1"/>
      <c r="AK4" s="1"/>
      <c r="AL4" s="1"/>
      <c r="AM4" s="1"/>
    </row>
    <row r="5" spans="1:54" ht="15" customHeight="1">
      <c r="A5" s="115" t="str">
        <f>+'Installation Info&amp;Instructions'!A5</f>
        <v>Type of Sampling System</v>
      </c>
      <c r="B5" s="116"/>
      <c r="C5" s="121" t="str">
        <f>+'Installation Info&amp;Instructions'!B5</f>
        <v>In Line</v>
      </c>
      <c r="D5" s="121"/>
      <c r="E5" s="121"/>
      <c r="F5" s="121"/>
      <c r="H5" s="115" t="s">
        <v>43</v>
      </c>
      <c r="I5" s="122"/>
      <c r="J5" s="122"/>
      <c r="K5" s="116"/>
      <c r="L5" s="19">
        <v>5.0000000000000001E-4</v>
      </c>
      <c r="N5" s="123" t="s">
        <v>46</v>
      </c>
      <c r="O5" s="124"/>
      <c r="R5" s="11">
        <v>45142</v>
      </c>
      <c r="S5" s="11" t="str">
        <f>Product&amp;" - "&amp;TEXT(Table14567[[#This Row],[Batch Closing Date]],"yyyy-mm-dd")</f>
        <v>WTI - 2023-08-04</v>
      </c>
      <c r="T5" s="15">
        <v>1.1000000000000001E-3</v>
      </c>
      <c r="U5" s="14">
        <v>1.2999999999999999E-3</v>
      </c>
      <c r="V5" s="13">
        <f t="shared" si="0"/>
        <v>1.9999999999999987E-4</v>
      </c>
      <c r="W5" s="13">
        <f>IFERROR(ABS(Table14567[[#This Row],[Error Measured - WCA vs. Sampling]]),NA())</f>
        <v>1.9999999999999987E-4</v>
      </c>
      <c r="X5" s="17" t="e">
        <f ca="1">IFERROR(IF(COUNTIF(OFFSET(Table14567[[#This Row],[Error Magnitude - WCA vs. Sampling]],-PtsQty+1,0,PtsQty,1),"&gt;-1")=PtsQty,AVERAGE(OFFSET(Table14567[[#This Row],[Error Magnitude - WCA vs. Sampling]],-PtsQty+1,0,PtsQty,1)),NA()),NA())</f>
        <v>#N/A</v>
      </c>
      <c r="Y5" s="16" t="e">
        <f ca="1">IFERROR(IF(COUNTIF(OFFSET(Table14567[[#This Row],[Error Magnitude - WCA vs. Sampling]],-PtsQty+1,0,PtsQty,1),"&gt;-1")=PtsQty,2*_xlfn.STDEV.P(OFFSET(Table14567[[#This Row],[Error Magnitude - WCA vs. Sampling]],-PtsQty+1,0,PtsQty,1)),NA()),NA())</f>
        <v>#N/A</v>
      </c>
      <c r="Z5" s="16" t="e">
        <f ca="1">IFERROR(Table14567[[#This Row],[Error Magnitude - Running Mean]]+Table14567[[#This Row],[2SD]],NA())</f>
        <v>#N/A</v>
      </c>
      <c r="AA5" s="16" t="e">
        <f ca="1">IFERROR(Table14567[[#This Row],[Error Magnitude - Running Mean]]-Table14567[[#This Row],[2SD]],NA())</f>
        <v>#N/A</v>
      </c>
      <c r="AB5" s="16" t="e">
        <f ca="1">IFERROR(IF(COUNTIF(OFFSET(Table14567[[#This Row],[Error Magnitude - WCA vs. Sampling]],-PtsQty+1,0,PtsQty,1),"&gt;=0")=PtsQty,UncertWCAvSamp,NA()),NA())</f>
        <v>#N/A</v>
      </c>
      <c r="AC5" s="16" t="e">
        <f ca="1">IFERROR(IF(COUNTIF(OFFSET(Table14567[[#This Row],[Error Magnitude - WCA vs. Sampling]],-PtsQty+1,0,PtsQty,1),"&gt;=0")=PtsQty,
IF(COUNTIF(OFFSET(Table14567[[#This Row],[Error Magnitude - WCA vs. Sampling]],-PtsQty+1,0,PtsQty,1),"&lt;="&amp;UncertWCAvSamp)=PtsQty,"PASS","FAIL"),NA()),NA())</f>
        <v>#N/A</v>
      </c>
      <c r="AD5" s="48"/>
      <c r="AF5" s="1"/>
      <c r="AG5" s="1"/>
      <c r="AH5" s="1"/>
      <c r="AI5" s="1"/>
      <c r="AJ5" s="1"/>
      <c r="AK5" s="1"/>
      <c r="AL5" s="1"/>
      <c r="AM5" s="1"/>
    </row>
    <row r="6" spans="1:54" ht="15" customHeight="1">
      <c r="A6" s="115" t="str">
        <f>+'Installation Info&amp;Instructions'!A6</f>
        <v>Line Size (inches)</v>
      </c>
      <c r="B6" s="116"/>
      <c r="C6" s="121" t="str">
        <f>+'Installation Info&amp;Instructions'!B6</f>
        <v>12"</v>
      </c>
      <c r="D6" s="121"/>
      <c r="E6" s="121"/>
      <c r="F6" s="121"/>
      <c r="H6" s="115" t="s">
        <v>40</v>
      </c>
      <c r="I6" s="122"/>
      <c r="J6" s="122"/>
      <c r="K6" s="116"/>
      <c r="L6" s="18">
        <f>IF(COUNT(L4:L5)=2,SQRT(L4^2+L5^2),NA())</f>
        <v>7.0710678118654751E-4</v>
      </c>
      <c r="R6" s="11">
        <v>45143</v>
      </c>
      <c r="S6" s="11" t="str">
        <f>Product&amp;" - "&amp;TEXT(Table14567[[#This Row],[Batch Closing Date]],"yyyy-mm-dd")</f>
        <v>WTI - 2023-08-05</v>
      </c>
      <c r="T6" s="15">
        <v>1.1000000000000001E-3</v>
      </c>
      <c r="U6" s="14">
        <v>8.9999999999999998E-4</v>
      </c>
      <c r="V6" s="13">
        <f t="shared" si="0"/>
        <v>-2.0000000000000009E-4</v>
      </c>
      <c r="W6" s="13">
        <f>IFERROR(ABS(Table14567[[#This Row],[Error Measured - WCA vs. Sampling]]),NA())</f>
        <v>2.0000000000000009E-4</v>
      </c>
      <c r="X6" s="17" t="e">
        <f ca="1">IFERROR(IF(COUNTIF(OFFSET(Table14567[[#This Row],[Error Magnitude - WCA vs. Sampling]],-PtsQty+1,0,PtsQty,1),"&gt;-1")=PtsQty,AVERAGE(OFFSET(Table14567[[#This Row],[Error Magnitude - WCA vs. Sampling]],-PtsQty+1,0,PtsQty,1)),NA()),NA())</f>
        <v>#N/A</v>
      </c>
      <c r="Y6" s="16" t="e">
        <f ca="1">IFERROR(IF(COUNTIF(OFFSET(Table14567[[#This Row],[Error Magnitude - WCA vs. Sampling]],-PtsQty+1,0,PtsQty,1),"&gt;-1")=PtsQty,2*_xlfn.STDEV.P(OFFSET(Table14567[[#This Row],[Error Magnitude - WCA vs. Sampling]],-PtsQty+1,0,PtsQty,1)),NA()),NA())</f>
        <v>#N/A</v>
      </c>
      <c r="Z6" s="16" t="e">
        <f ca="1">IFERROR(Table14567[[#This Row],[Error Magnitude - Running Mean]]+Table14567[[#This Row],[2SD]],NA())</f>
        <v>#N/A</v>
      </c>
      <c r="AA6" s="16" t="e">
        <f ca="1">IFERROR(Table14567[[#This Row],[Error Magnitude - Running Mean]]-Table14567[[#This Row],[2SD]],NA())</f>
        <v>#N/A</v>
      </c>
      <c r="AB6" s="16" t="e">
        <f ca="1">IFERROR(IF(COUNTIF(OFFSET(Table14567[[#This Row],[Error Magnitude - WCA vs. Sampling]],-PtsQty+1,0,PtsQty,1),"&gt;=0")=PtsQty,UncertWCAvSamp,NA()),NA())</f>
        <v>#N/A</v>
      </c>
      <c r="AC6" s="16" t="e">
        <f ca="1">IFERROR(IF(COUNTIF(OFFSET(Table14567[[#This Row],[Error Magnitude - WCA vs. Sampling]],-PtsQty+1,0,PtsQty,1),"&gt;=0")=PtsQty,
IF(COUNTIF(OFFSET(Table14567[[#This Row],[Error Magnitude - WCA vs. Sampling]],-PtsQty+1,0,PtsQty,1),"&lt;="&amp;UncertWCAvSamp)=PtsQty,"PASS","FAIL"),NA()),NA())</f>
        <v>#N/A</v>
      </c>
      <c r="AD6" s="48"/>
      <c r="AF6" s="1"/>
      <c r="AG6" s="1"/>
      <c r="AH6" s="1"/>
      <c r="AI6" s="1"/>
      <c r="AJ6" s="1"/>
      <c r="AK6" s="1"/>
      <c r="AL6" s="1"/>
      <c r="AM6" s="1"/>
    </row>
    <row r="7" spans="1:54" ht="15" customHeight="1">
      <c r="A7" s="115" t="str">
        <f>+'Installation Info&amp;Instructions'!A7</f>
        <v>Service</v>
      </c>
      <c r="B7" s="116"/>
      <c r="C7" s="112" t="str">
        <f>+'Installation Info&amp;Instructions'!B7</f>
        <v>LACT</v>
      </c>
      <c r="D7" s="113"/>
      <c r="E7" s="113"/>
      <c r="F7" s="114"/>
      <c r="G7" s="1" t="s">
        <v>8</v>
      </c>
      <c r="K7" s="1" t="s">
        <v>8</v>
      </c>
      <c r="R7" s="11">
        <v>45144</v>
      </c>
      <c r="S7" s="11" t="str">
        <f>Product&amp;" - "&amp;TEXT(Table14567[[#This Row],[Batch Closing Date]],"yyyy-mm-dd")</f>
        <v>WTI - 2023-08-06</v>
      </c>
      <c r="T7" s="15">
        <v>1.1000000000000001E-3</v>
      </c>
      <c r="U7" s="14">
        <v>1.5E-3</v>
      </c>
      <c r="V7" s="13">
        <f t="shared" si="0"/>
        <v>3.9999999999999996E-4</v>
      </c>
      <c r="W7" s="13">
        <f>IFERROR(ABS(Table14567[[#This Row],[Error Measured - WCA vs. Sampling]]),NA())</f>
        <v>3.9999999999999996E-4</v>
      </c>
      <c r="X7" s="17" t="e">
        <f ca="1">IFERROR(IF(COUNTIF(OFFSET(Table14567[[#This Row],[Error Magnitude - WCA vs. Sampling]],-PtsQty+1,0,PtsQty,1),"&gt;-1")=PtsQty,AVERAGE(OFFSET(Table14567[[#This Row],[Error Magnitude - WCA vs. Sampling]],-PtsQty+1,0,PtsQty,1)),NA()),NA())</f>
        <v>#N/A</v>
      </c>
      <c r="Y7" s="16" t="e">
        <f ca="1">IFERROR(IF(COUNTIF(OFFSET(Table14567[[#This Row],[Error Magnitude - WCA vs. Sampling]],-PtsQty+1,0,PtsQty,1),"&gt;-1")=PtsQty,2*_xlfn.STDEV.P(OFFSET(Table14567[[#This Row],[Error Magnitude - WCA vs. Sampling]],-PtsQty+1,0,PtsQty,1)),NA()),NA())</f>
        <v>#N/A</v>
      </c>
      <c r="Z7" s="16" t="e">
        <f ca="1">IFERROR(Table14567[[#This Row],[Error Magnitude - Running Mean]]+Table14567[[#This Row],[2SD]],NA())</f>
        <v>#N/A</v>
      </c>
      <c r="AA7" s="16" t="e">
        <f ca="1">IFERROR(Table14567[[#This Row],[Error Magnitude - Running Mean]]-Table14567[[#This Row],[2SD]],NA())</f>
        <v>#N/A</v>
      </c>
      <c r="AB7" s="16" t="e">
        <f ca="1">IFERROR(IF(COUNTIF(OFFSET(Table14567[[#This Row],[Error Magnitude - WCA vs. Sampling]],-PtsQty+1,0,PtsQty,1),"&gt;=0")=PtsQty,UncertWCAvSamp,NA()),NA())</f>
        <v>#N/A</v>
      </c>
      <c r="AC7" s="16" t="e">
        <f ca="1">IFERROR(IF(COUNTIF(OFFSET(Table14567[[#This Row],[Error Magnitude - WCA vs. Sampling]],-PtsQty+1,0,PtsQty,1),"&gt;=0")=PtsQty,
IF(COUNTIF(OFFSET(Table14567[[#This Row],[Error Magnitude - WCA vs. Sampling]],-PtsQty+1,0,PtsQty,1),"&lt;="&amp;UncertWCAvSamp)=PtsQty,"PASS","FAIL"),NA()),NA())</f>
        <v>#N/A</v>
      </c>
      <c r="AD7" s="48"/>
      <c r="AE7" s="2" t="s">
        <v>8</v>
      </c>
      <c r="AF7"/>
      <c r="AG7"/>
      <c r="AH7"/>
      <c r="AI7"/>
      <c r="AJ7"/>
      <c r="AK7"/>
      <c r="AL7"/>
      <c r="AM7"/>
      <c r="AN7"/>
      <c r="AO7"/>
      <c r="AP7"/>
      <c r="AQ7"/>
      <c r="AR7"/>
      <c r="AS7"/>
      <c r="AT7"/>
      <c r="AU7"/>
      <c r="AV7"/>
      <c r="AW7"/>
      <c r="AX7"/>
      <c r="AY7"/>
      <c r="AZ7"/>
      <c r="BA7"/>
      <c r="BB7"/>
    </row>
    <row r="8" spans="1:54" ht="15" customHeight="1">
      <c r="A8" s="115" t="str">
        <f>+'Installation Info&amp;Instructions'!A8</f>
        <v>WCA Technology</v>
      </c>
      <c r="B8" s="116"/>
      <c r="C8" s="112" t="str">
        <f>+'Installation Info&amp;Instructions'!B8</f>
        <v>Microwave</v>
      </c>
      <c r="D8" s="113"/>
      <c r="E8" s="113"/>
      <c r="F8" s="114"/>
      <c r="R8" s="11">
        <v>45145</v>
      </c>
      <c r="S8" s="11" t="str">
        <f>Product&amp;" - "&amp;TEXT(Table14567[[#This Row],[Batch Closing Date]],"yyyy-mm-dd")</f>
        <v>WTI - 2023-08-07</v>
      </c>
      <c r="T8" s="15">
        <v>1.1000000000000001E-3</v>
      </c>
      <c r="U8" s="14">
        <v>8.0000000000000004E-4</v>
      </c>
      <c r="V8" s="13">
        <f t="shared" si="0"/>
        <v>-3.0000000000000003E-4</v>
      </c>
      <c r="W8" s="13">
        <f>IFERROR(ABS(Table14567[[#This Row],[Error Measured - WCA vs. Sampling]]),NA())</f>
        <v>3.0000000000000003E-4</v>
      </c>
      <c r="X8" s="17" t="e">
        <f ca="1">IFERROR(IF(COUNTIF(OFFSET(Table14567[[#This Row],[Error Magnitude - WCA vs. Sampling]],-PtsQty+1,0,PtsQty,1),"&gt;-1")=PtsQty,AVERAGE(OFFSET(Table14567[[#This Row],[Error Magnitude - WCA vs. Sampling]],-PtsQty+1,0,PtsQty,1)),NA()),NA())</f>
        <v>#N/A</v>
      </c>
      <c r="Y8" s="16" t="e">
        <f ca="1">IFERROR(IF(COUNTIF(OFFSET(Table14567[[#This Row],[Error Magnitude - WCA vs. Sampling]],-PtsQty+1,0,PtsQty,1),"&gt;-1")=PtsQty,2*_xlfn.STDEV.P(OFFSET(Table14567[[#This Row],[Error Magnitude - WCA vs. Sampling]],-PtsQty+1,0,PtsQty,1)),NA()),NA())</f>
        <v>#N/A</v>
      </c>
      <c r="Z8" s="16" t="e">
        <f ca="1">IFERROR(Table14567[[#This Row],[Error Magnitude - Running Mean]]+Table14567[[#This Row],[2SD]],NA())</f>
        <v>#N/A</v>
      </c>
      <c r="AA8" s="16" t="e">
        <f ca="1">IFERROR(Table14567[[#This Row],[Error Magnitude - Running Mean]]-Table14567[[#This Row],[2SD]],NA())</f>
        <v>#N/A</v>
      </c>
      <c r="AB8" s="16" t="e">
        <f ca="1">IFERROR(IF(COUNTIF(OFFSET(Table14567[[#This Row],[Error Magnitude - WCA vs. Sampling]],-PtsQty+1,0,PtsQty,1),"&gt;=0")=PtsQty,UncertWCAvSamp,NA()),NA())</f>
        <v>#N/A</v>
      </c>
      <c r="AC8" s="16" t="e">
        <f ca="1">IFERROR(IF(COUNTIF(OFFSET(Table14567[[#This Row],[Error Magnitude - WCA vs. Sampling]],-PtsQty+1,0,PtsQty,1),"&gt;=0")=PtsQty,
IF(COUNTIF(OFFSET(Table14567[[#This Row],[Error Magnitude - WCA vs. Sampling]],-PtsQty+1,0,PtsQty,1),"&lt;="&amp;UncertWCAvSamp)=PtsQty,"PASS","FAIL"),NA()),NA())</f>
        <v>#N/A</v>
      </c>
      <c r="AD8" s="48"/>
      <c r="AE8"/>
      <c r="AF8"/>
      <c r="AG8"/>
      <c r="AH8"/>
      <c r="AI8"/>
      <c r="AJ8"/>
      <c r="AK8"/>
      <c r="AL8"/>
      <c r="AM8"/>
      <c r="AN8"/>
      <c r="AO8"/>
      <c r="AP8"/>
      <c r="AQ8"/>
      <c r="AR8"/>
      <c r="AS8"/>
      <c r="AT8"/>
      <c r="AU8"/>
      <c r="AV8"/>
      <c r="AW8"/>
      <c r="AX8"/>
      <c r="AY8"/>
      <c r="AZ8"/>
      <c r="BA8"/>
      <c r="BB8"/>
    </row>
    <row r="9" spans="1:54" ht="15" customHeight="1">
      <c r="A9" s="115" t="str">
        <f>+'Installation Info&amp;Instructions'!A9</f>
        <v>WCA ID</v>
      </c>
      <c r="B9" s="116"/>
      <c r="C9" s="112" t="str">
        <f>+'Installation Info&amp;Instructions'!B9</f>
        <v>WCA 1</v>
      </c>
      <c r="D9" s="113"/>
      <c r="E9" s="113"/>
      <c r="F9" s="114"/>
      <c r="R9" s="11">
        <v>45146</v>
      </c>
      <c r="S9" s="11" t="str">
        <f>Product&amp;" - "&amp;TEXT(Table14567[[#This Row],[Batch Closing Date]],"yyyy-mm-dd")</f>
        <v>WTI - 2023-08-08</v>
      </c>
      <c r="T9" s="15">
        <v>2.5000000000000001E-3</v>
      </c>
      <c r="U9" s="14">
        <v>2.7000000000000001E-3</v>
      </c>
      <c r="V9" s="13">
        <f t="shared" si="0"/>
        <v>2.0000000000000009E-4</v>
      </c>
      <c r="W9" s="13">
        <f>IFERROR(ABS(Table14567[[#This Row],[Error Measured - WCA vs. Sampling]]),NA())</f>
        <v>2.0000000000000009E-4</v>
      </c>
      <c r="X9" s="17" t="e">
        <f ca="1">IFERROR(IF(COUNTIF(OFFSET(Table14567[[#This Row],[Error Magnitude - WCA vs. Sampling]],-PtsQty+1,0,PtsQty,1),"&gt;-1")=PtsQty,AVERAGE(OFFSET(Table14567[[#This Row],[Error Magnitude - WCA vs. Sampling]],-PtsQty+1,0,PtsQty,1)),NA()),NA())</f>
        <v>#N/A</v>
      </c>
      <c r="Y9" s="16" t="e">
        <f ca="1">IFERROR(IF(COUNTIF(OFFSET(Table14567[[#This Row],[Error Magnitude - WCA vs. Sampling]],-PtsQty+1,0,PtsQty,1),"&gt;-1")=PtsQty,2*_xlfn.STDEV.P(OFFSET(Table14567[[#This Row],[Error Magnitude - WCA vs. Sampling]],-PtsQty+1,0,PtsQty,1)),NA()),NA())</f>
        <v>#N/A</v>
      </c>
      <c r="Z9" s="16" t="e">
        <f ca="1">IFERROR(Table14567[[#This Row],[Error Magnitude - Running Mean]]+Table14567[[#This Row],[2SD]],NA())</f>
        <v>#N/A</v>
      </c>
      <c r="AA9" s="16" t="e">
        <f ca="1">IFERROR(Table14567[[#This Row],[Error Magnitude - Running Mean]]-Table14567[[#This Row],[2SD]],NA())</f>
        <v>#N/A</v>
      </c>
      <c r="AB9" s="16" t="e">
        <f ca="1">IFERROR(IF(COUNTIF(OFFSET(Table14567[[#This Row],[Error Magnitude - WCA vs. Sampling]],-PtsQty+1,0,PtsQty,1),"&gt;=0")=PtsQty,UncertWCAvSamp,NA()),NA())</f>
        <v>#N/A</v>
      </c>
      <c r="AC9" s="16" t="e">
        <f ca="1">IFERROR(IF(COUNTIF(OFFSET(Table14567[[#This Row],[Error Magnitude - WCA vs. Sampling]],-PtsQty+1,0,PtsQty,1),"&gt;=0")=PtsQty,
IF(COUNTIF(OFFSET(Table14567[[#This Row],[Error Magnitude - WCA vs. Sampling]],-PtsQty+1,0,PtsQty,1),"&lt;="&amp;UncertWCAvSamp)=PtsQty,"PASS","FAIL"),NA()),NA())</f>
        <v>#N/A</v>
      </c>
      <c r="AD9" s="48"/>
      <c r="AE9"/>
      <c r="AF9"/>
      <c r="AG9"/>
      <c r="AH9"/>
      <c r="AI9"/>
      <c r="AJ9"/>
      <c r="AK9"/>
      <c r="AL9"/>
      <c r="AM9"/>
      <c r="AN9"/>
      <c r="AO9"/>
      <c r="AP9"/>
      <c r="AQ9"/>
      <c r="AR9"/>
      <c r="AS9"/>
      <c r="AT9"/>
      <c r="AU9"/>
      <c r="AV9"/>
      <c r="AW9"/>
      <c r="AX9"/>
      <c r="AY9"/>
      <c r="AZ9"/>
      <c r="BA9"/>
      <c r="BB9"/>
    </row>
    <row r="10" spans="1:54">
      <c r="A10" s="115" t="str">
        <f>+'Installation Info&amp;Instructions'!A10</f>
        <v>Sampling System ID</v>
      </c>
      <c r="B10" s="116"/>
      <c r="C10" s="112" t="str">
        <f>+'Installation Info&amp;Instructions'!B10</f>
        <v>Metering System ABC Sampling</v>
      </c>
      <c r="D10" s="113"/>
      <c r="E10" s="113"/>
      <c r="F10" s="114"/>
      <c r="R10" s="11">
        <v>45147</v>
      </c>
      <c r="S10" s="11" t="str">
        <f>Product&amp;" - "&amp;TEXT(Table14567[[#This Row],[Batch Closing Date]],"yyyy-mm-dd")</f>
        <v>WTI - 2023-08-09</v>
      </c>
      <c r="T10" s="15">
        <v>1.1000000000000001E-3</v>
      </c>
      <c r="U10" s="14">
        <v>1.5E-3</v>
      </c>
      <c r="V10" s="13">
        <f t="shared" si="0"/>
        <v>3.9999999999999996E-4</v>
      </c>
      <c r="W10" s="13">
        <f>IFERROR(ABS(Table14567[[#This Row],[Error Measured - WCA vs. Sampling]]),NA())</f>
        <v>3.9999999999999996E-4</v>
      </c>
      <c r="X10" s="17" t="e">
        <f ca="1">IFERROR(IF(COUNTIF(OFFSET(Table14567[[#This Row],[Error Magnitude - WCA vs. Sampling]],-PtsQty+1,0,PtsQty,1),"&gt;-1")=PtsQty,AVERAGE(OFFSET(Table14567[[#This Row],[Error Magnitude - WCA vs. Sampling]],-PtsQty+1,0,PtsQty,1)),NA()),NA())</f>
        <v>#N/A</v>
      </c>
      <c r="Y10" s="16" t="e">
        <f ca="1">IFERROR(IF(COUNTIF(OFFSET(Table14567[[#This Row],[Error Magnitude - WCA vs. Sampling]],-PtsQty+1,0,PtsQty,1),"&gt;-1")=PtsQty,2*_xlfn.STDEV.P(OFFSET(Table14567[[#This Row],[Error Magnitude - WCA vs. Sampling]],-PtsQty+1,0,PtsQty,1)),NA()),NA())</f>
        <v>#N/A</v>
      </c>
      <c r="Z10" s="16" t="e">
        <f ca="1">IFERROR(Table14567[[#This Row],[Error Magnitude - Running Mean]]+Table14567[[#This Row],[2SD]],NA())</f>
        <v>#N/A</v>
      </c>
      <c r="AA10" s="16" t="e">
        <f ca="1">IFERROR(Table14567[[#This Row],[Error Magnitude - Running Mean]]-Table14567[[#This Row],[2SD]],NA())</f>
        <v>#N/A</v>
      </c>
      <c r="AB10" s="16" t="e">
        <f ca="1">IFERROR(IF(COUNTIF(OFFSET(Table14567[[#This Row],[Error Magnitude - WCA vs. Sampling]],-PtsQty+1,0,PtsQty,1),"&gt;=0")=PtsQty,UncertWCAvSamp,NA()),NA())</f>
        <v>#N/A</v>
      </c>
      <c r="AC10" s="16" t="e">
        <f ca="1">IFERROR(IF(COUNTIF(OFFSET(Table14567[[#This Row],[Error Magnitude - WCA vs. Sampling]],-PtsQty+1,0,PtsQty,1),"&gt;=0")=PtsQty,
IF(COUNTIF(OFFSET(Table14567[[#This Row],[Error Magnitude - WCA vs. Sampling]],-PtsQty+1,0,PtsQty,1),"&lt;="&amp;UncertWCAvSamp)=PtsQty,"PASS","FAIL"),NA()),NA())</f>
        <v>#N/A</v>
      </c>
      <c r="AD10" s="48"/>
      <c r="AE10"/>
      <c r="AF10"/>
      <c r="AG10"/>
      <c r="AH10"/>
      <c r="AI10"/>
      <c r="AJ10"/>
      <c r="AK10"/>
      <c r="AL10"/>
      <c r="AM10"/>
      <c r="AN10"/>
      <c r="AO10"/>
      <c r="AP10"/>
      <c r="AQ10"/>
      <c r="AR10"/>
      <c r="AS10"/>
      <c r="AT10"/>
      <c r="AU10"/>
      <c r="AV10"/>
      <c r="AW10"/>
      <c r="AX10"/>
      <c r="AY10"/>
      <c r="AZ10"/>
      <c r="BA10"/>
      <c r="BB10"/>
    </row>
    <row r="11" spans="1:54">
      <c r="A11" s="115" t="str">
        <f>+'Installation Info&amp;Instructions'!A11</f>
        <v>Product Group</v>
      </c>
      <c r="B11" s="116"/>
      <c r="C11" s="112" t="str">
        <f>+'Installation Info&amp;Instructions'!B11</f>
        <v>WTI</v>
      </c>
      <c r="D11" s="113"/>
      <c r="E11" s="113"/>
      <c r="F11" s="114"/>
      <c r="R11" s="11">
        <v>45148</v>
      </c>
      <c r="S11" s="11" t="str">
        <f>Product&amp;" - "&amp;TEXT(Table14567[[#This Row],[Batch Closing Date]],"yyyy-mm-dd")</f>
        <v>WTI - 2023-08-10</v>
      </c>
      <c r="T11" s="15">
        <v>1.1000000000000001E-3</v>
      </c>
      <c r="U11" s="14">
        <v>1.2999999999999999E-3</v>
      </c>
      <c r="V11" s="13">
        <f t="shared" si="0"/>
        <v>1.9999999999999987E-4</v>
      </c>
      <c r="W11" s="13">
        <f>IFERROR(ABS(Table14567[[#This Row],[Error Measured - WCA vs. Sampling]]),NA())</f>
        <v>1.9999999999999987E-4</v>
      </c>
      <c r="X11" s="17">
        <f ca="1">IFERROR(IF(COUNTIF(OFFSET(Table14567[[#This Row],[Error Magnitude - WCA vs. Sampling]],-PtsQty+1,0,PtsQty,1),"&gt;-1")=PtsQty,AVERAGE(OFFSET(Table14567[[#This Row],[Error Magnitude - WCA vs. Sampling]],-PtsQty+1,0,PtsQty,1)),NA()),NA())</f>
        <v>3.4999999999999994E-4</v>
      </c>
      <c r="Y11" s="16">
        <f ca="1">IFERROR(IF(COUNTIF(OFFSET(Table14567[[#This Row],[Error Magnitude - WCA vs. Sampling]],-PtsQty+1,0,PtsQty,1),"&gt;-1")=PtsQty,2*_xlfn.STDEV.P(OFFSET(Table14567[[#This Row],[Error Magnitude - WCA vs. Sampling]],-PtsQty+1,0,PtsQty,1)),NA()),NA())</f>
        <v>4.0249223594996205E-4</v>
      </c>
      <c r="Z11" s="16">
        <f ca="1">IFERROR(Table14567[[#This Row],[Error Magnitude - Running Mean]]+Table14567[[#This Row],[2SD]],NA())</f>
        <v>7.5249223594996205E-4</v>
      </c>
      <c r="AA11" s="16">
        <f ca="1">IFERROR(Table14567[[#This Row],[Error Magnitude - Running Mean]]-Table14567[[#This Row],[2SD]],NA())</f>
        <v>-5.2492235949962108E-5</v>
      </c>
      <c r="AB11" s="16">
        <f ca="1">IFERROR(IF(COUNTIF(OFFSET(Table14567[[#This Row],[Error Magnitude - WCA vs. Sampling]],-PtsQty+1,0,PtsQty,1),"&gt;=0")=PtsQty,UncertWCAvSamp,NA()),NA())</f>
        <v>7.0710678118654751E-4</v>
      </c>
      <c r="AC11" s="16" t="str">
        <f ca="1">IFERROR(IF(COUNTIF(OFFSET(Table14567[[#This Row],[Error Magnitude - WCA vs. Sampling]],-PtsQty+1,0,PtsQty,1),"&gt;=0")=PtsQty,
IF(COUNTIF(OFFSET(Table14567[[#This Row],[Error Magnitude - WCA vs. Sampling]],-PtsQty+1,0,PtsQty,1),"&lt;="&amp;UncertWCAvSamp)=PtsQty,"PASS","FAIL"),NA()),NA())</f>
        <v>FAIL</v>
      </c>
      <c r="AD11" s="48"/>
      <c r="AE11"/>
      <c r="AF11"/>
      <c r="AG11"/>
      <c r="AH11"/>
      <c r="AI11"/>
      <c r="AJ11"/>
      <c r="AK11"/>
      <c r="AL11"/>
      <c r="AM11"/>
      <c r="AN11"/>
      <c r="AO11"/>
      <c r="AP11"/>
      <c r="AQ11"/>
      <c r="AR11"/>
      <c r="AS11"/>
      <c r="AT11"/>
      <c r="AU11"/>
      <c r="AV11"/>
      <c r="AW11"/>
      <c r="AX11"/>
      <c r="AY11"/>
      <c r="AZ11"/>
      <c r="BA11"/>
      <c r="BB11"/>
    </row>
    <row r="12" spans="1:54">
      <c r="R12" s="11">
        <v>45149</v>
      </c>
      <c r="S12" s="11" t="str">
        <f>Product&amp;" - "&amp;TEXT(Table14567[[#This Row],[Batch Closing Date]],"yyyy-mm-dd")</f>
        <v>WTI - 2023-08-11</v>
      </c>
      <c r="T12" s="15">
        <v>1.1000000000000001E-3</v>
      </c>
      <c r="U12" s="14">
        <v>8.9999999999999998E-4</v>
      </c>
      <c r="V12" s="13">
        <f t="shared" si="0"/>
        <v>-2.0000000000000009E-4</v>
      </c>
      <c r="W12" s="13">
        <f>IFERROR(ABS(Table14567[[#This Row],[Error Measured - WCA vs. Sampling]]),NA())</f>
        <v>2.0000000000000009E-4</v>
      </c>
      <c r="X12" s="17">
        <f ca="1">IFERROR(IF(COUNTIF(OFFSET(Table14567[[#This Row],[Error Magnitude - WCA vs. Sampling]],-PtsQty+1,0,PtsQty,1),"&gt;-1")=PtsQty,AVERAGE(OFFSET(Table14567[[#This Row],[Error Magnitude - WCA vs. Sampling]],-PtsQty+1,0,PtsQty,1)),NA()),NA())</f>
        <v>3.3999999999999997E-4</v>
      </c>
      <c r="Y12" s="16">
        <f ca="1">IFERROR(IF(COUNTIF(OFFSET(Table14567[[#This Row],[Error Magnitude - WCA vs. Sampling]],-PtsQty+1,0,PtsQty,1),"&gt;-1")=PtsQty,2*_xlfn.STDEV.P(OFFSET(Table14567[[#This Row],[Error Magnitude - WCA vs. Sampling]],-PtsQty+1,0,PtsQty,1)),NA()),NA())</f>
        <v>4.1182520563948005E-4</v>
      </c>
      <c r="Z12" s="16">
        <f ca="1">IFERROR(Table14567[[#This Row],[Error Magnitude - Running Mean]]+Table14567[[#This Row],[2SD]],NA())</f>
        <v>7.5182520563948007E-4</v>
      </c>
      <c r="AA12" s="16">
        <f ca="1">IFERROR(Table14567[[#This Row],[Error Magnitude - Running Mean]]-Table14567[[#This Row],[2SD]],NA())</f>
        <v>-7.1825205639480078E-5</v>
      </c>
      <c r="AB12" s="16">
        <f ca="1">IFERROR(IF(COUNTIF(OFFSET(Table14567[[#This Row],[Error Magnitude - WCA vs. Sampling]],-PtsQty+1,0,PtsQty,1),"&gt;=0")=PtsQty,UncertWCAvSamp,NA()),NA())</f>
        <v>7.0710678118654751E-4</v>
      </c>
      <c r="AC12" s="16" t="str">
        <f ca="1">IFERROR(IF(COUNTIF(OFFSET(Table14567[[#This Row],[Error Magnitude - WCA vs. Sampling]],-PtsQty+1,0,PtsQty,1),"&gt;=0")=PtsQty,
IF(COUNTIF(OFFSET(Table14567[[#This Row],[Error Magnitude - WCA vs. Sampling]],-PtsQty+1,0,PtsQty,1),"&lt;="&amp;UncertWCAvSamp)=PtsQty,"PASS","FAIL"),NA()),NA())</f>
        <v>FAIL</v>
      </c>
      <c r="AD12" s="48" t="s">
        <v>69</v>
      </c>
      <c r="AE12"/>
      <c r="AF12"/>
      <c r="AG12"/>
      <c r="AH12"/>
      <c r="AI12"/>
      <c r="AJ12"/>
      <c r="AK12"/>
      <c r="AL12"/>
      <c r="AM12"/>
      <c r="AN12"/>
      <c r="AO12"/>
      <c r="AP12"/>
      <c r="AQ12"/>
      <c r="AR12"/>
      <c r="AS12"/>
      <c r="AT12"/>
      <c r="AU12"/>
      <c r="AV12"/>
      <c r="AW12"/>
      <c r="AX12"/>
      <c r="AY12"/>
      <c r="AZ12"/>
      <c r="BA12"/>
      <c r="BB12"/>
    </row>
    <row r="13" spans="1:54" ht="15" customHeight="1">
      <c r="A13" s="110" t="s">
        <v>91</v>
      </c>
      <c r="B13" s="110"/>
      <c r="C13" s="110"/>
      <c r="D13" s="110"/>
      <c r="E13" s="110"/>
      <c r="F13" s="110"/>
      <c r="G13" s="110"/>
      <c r="H13" s="110"/>
      <c r="I13" s="110"/>
      <c r="J13" s="110"/>
      <c r="K13" s="110"/>
      <c r="L13" s="110"/>
      <c r="M13" s="110"/>
      <c r="N13" s="110"/>
      <c r="O13" s="110"/>
      <c r="R13" s="11">
        <v>45150</v>
      </c>
      <c r="S13" s="11" t="str">
        <f>Product&amp;" - "&amp;TEXT(Table14567[[#This Row],[Batch Closing Date]],"yyyy-mm-dd")</f>
        <v>WTI - 2023-08-12</v>
      </c>
      <c r="T13" s="15">
        <v>1.1000000000000001E-3</v>
      </c>
      <c r="U13" s="14">
        <v>1.5E-3</v>
      </c>
      <c r="V13" s="13">
        <f t="shared" si="0"/>
        <v>3.9999999999999996E-4</v>
      </c>
      <c r="W13" s="13">
        <f>IFERROR(ABS(Table14567[[#This Row],[Error Measured - WCA vs. Sampling]]),NA())</f>
        <v>3.9999999999999996E-4</v>
      </c>
      <c r="X13" s="17">
        <f ca="1">IFERROR(IF(COUNTIF(OFFSET(Table14567[[#This Row],[Error Magnitude - WCA vs. Sampling]],-PtsQty+1,0,PtsQty,1),"&gt;-1")=PtsQty,AVERAGE(OFFSET(Table14567[[#This Row],[Error Magnitude - WCA vs. Sampling]],-PtsQty+1,0,PtsQty,1)),NA()),NA())</f>
        <v>3.3999999999999992E-4</v>
      </c>
      <c r="Y13" s="16">
        <f ca="1">IFERROR(IF(COUNTIF(OFFSET(Table14567[[#This Row],[Error Magnitude - WCA vs. Sampling]],-PtsQty+1,0,PtsQty,1),"&gt;-1")=PtsQty,2*_xlfn.STDEV.P(OFFSET(Table14567[[#This Row],[Error Magnitude - WCA vs. Sampling]],-PtsQty+1,0,PtsQty,1)),NA()),NA())</f>
        <v>4.1182520563947994E-4</v>
      </c>
      <c r="Z13" s="16">
        <f ca="1">IFERROR(Table14567[[#This Row],[Error Magnitude - Running Mean]]+Table14567[[#This Row],[2SD]],NA())</f>
        <v>7.5182520563947986E-4</v>
      </c>
      <c r="AA13" s="16">
        <f ca="1">IFERROR(Table14567[[#This Row],[Error Magnitude - Running Mean]]-Table14567[[#This Row],[2SD]],NA())</f>
        <v>-7.1825205639480024E-5</v>
      </c>
      <c r="AB13" s="16">
        <f ca="1">IFERROR(IF(COUNTIF(OFFSET(Table14567[[#This Row],[Error Magnitude - WCA vs. Sampling]],-PtsQty+1,0,PtsQty,1),"&gt;=0")=PtsQty,UncertWCAvSamp,NA()),NA())</f>
        <v>7.0710678118654751E-4</v>
      </c>
      <c r="AC13" s="16" t="str">
        <f ca="1">IFERROR(IF(COUNTIF(OFFSET(Table14567[[#This Row],[Error Magnitude - WCA vs. Sampling]],-PtsQty+1,0,PtsQty,1),"&gt;=0")=PtsQty,
IF(COUNTIF(OFFSET(Table14567[[#This Row],[Error Magnitude - WCA vs. Sampling]],-PtsQty+1,0,PtsQty,1),"&lt;="&amp;UncertWCAvSamp)=PtsQty,"PASS","FAIL"),NA()),NA())</f>
        <v>FAIL</v>
      </c>
      <c r="AD13" s="48"/>
      <c r="AE13"/>
      <c r="AF13"/>
      <c r="AG13"/>
      <c r="AH13"/>
      <c r="AI13"/>
      <c r="AJ13"/>
      <c r="AK13"/>
      <c r="AL13"/>
      <c r="AM13"/>
      <c r="AN13"/>
      <c r="AO13"/>
      <c r="AP13"/>
      <c r="AQ13"/>
      <c r="AR13"/>
      <c r="AS13"/>
      <c r="AT13"/>
      <c r="AU13"/>
      <c r="AV13"/>
      <c r="AW13"/>
      <c r="AX13"/>
      <c r="AY13"/>
      <c r="AZ13"/>
      <c r="BA13"/>
      <c r="BB13"/>
    </row>
    <row r="14" spans="1:54">
      <c r="A14" s="111"/>
      <c r="B14" s="111"/>
      <c r="C14" s="111"/>
      <c r="D14" s="111"/>
      <c r="E14" s="111"/>
      <c r="F14" s="111"/>
      <c r="G14" s="111"/>
      <c r="H14" s="111"/>
      <c r="I14" s="111"/>
      <c r="J14" s="111"/>
      <c r="K14" s="111"/>
      <c r="L14" s="111"/>
      <c r="M14" s="111"/>
      <c r="N14" s="111"/>
      <c r="O14" s="111"/>
      <c r="R14" s="11">
        <v>45151</v>
      </c>
      <c r="S14" s="11" t="str">
        <f>Product&amp;" - "&amp;TEXT(Table14567[[#This Row],[Batch Closing Date]],"yyyy-mm-dd")</f>
        <v>WTI - 2023-08-13</v>
      </c>
      <c r="T14" s="15">
        <v>1.1000000000000001E-3</v>
      </c>
      <c r="U14" s="14">
        <v>1.1999999999999999E-3</v>
      </c>
      <c r="V14" s="13">
        <f t="shared" si="0"/>
        <v>9.9999999999999829E-5</v>
      </c>
      <c r="W14" s="13">
        <f>IFERROR(ABS(Table14567[[#This Row],[Error Measured - WCA vs. Sampling]]),NA())</f>
        <v>9.9999999999999829E-5</v>
      </c>
      <c r="X14" s="17">
        <f ca="1">IFERROR(IF(COUNTIF(OFFSET(Table14567[[#This Row],[Error Magnitude - WCA vs. Sampling]],-PtsQty+1,0,PtsQty,1),"&gt;-1")=PtsQty,AVERAGE(OFFSET(Table14567[[#This Row],[Error Magnitude - WCA vs. Sampling]],-PtsQty+1,0,PtsQty,1)),NA()),NA())</f>
        <v>2.5999999999999992E-4</v>
      </c>
      <c r="Y14" s="16">
        <f ca="1">IFERROR(IF(COUNTIF(OFFSET(Table14567[[#This Row],[Error Magnitude - WCA vs. Sampling]],-PtsQty+1,0,PtsQty,1),"&gt;-1")=PtsQty,2*_xlfn.STDEV.P(OFFSET(Table14567[[#This Row],[Error Magnitude - WCA vs. Sampling]],-PtsQty+1,0,PtsQty,1)),NA()),NA())</f>
        <v>2.0396078054371142E-4</v>
      </c>
      <c r="Z14" s="16">
        <f ca="1">IFERROR(Table14567[[#This Row],[Error Magnitude - Running Mean]]+Table14567[[#This Row],[2SD]],NA())</f>
        <v>4.6396078054371134E-4</v>
      </c>
      <c r="AA14" s="16">
        <f ca="1">IFERROR(Table14567[[#This Row],[Error Magnitude - Running Mean]]-Table14567[[#This Row],[2SD]],NA())</f>
        <v>5.6039219456288506E-5</v>
      </c>
      <c r="AB14" s="16">
        <f ca="1">IFERROR(IF(COUNTIF(OFFSET(Table14567[[#This Row],[Error Magnitude - WCA vs. Sampling]],-PtsQty+1,0,PtsQty,1),"&gt;=0")=PtsQty,UncertWCAvSamp,NA()),NA())</f>
        <v>7.0710678118654751E-4</v>
      </c>
      <c r="AC14" s="16" t="str">
        <f ca="1">IFERROR(IF(COUNTIF(OFFSET(Table14567[[#This Row],[Error Magnitude - WCA vs. Sampling]],-PtsQty+1,0,PtsQty,1),"&gt;=0")=PtsQty,
IF(COUNTIF(OFFSET(Table14567[[#This Row],[Error Magnitude - WCA vs. Sampling]],-PtsQty+1,0,PtsQty,1),"&lt;="&amp;UncertWCAvSamp)=PtsQty,"PASS","FAIL"),NA()),NA())</f>
        <v>PASS</v>
      </c>
      <c r="AD14" s="48"/>
      <c r="AE14"/>
      <c r="AF14"/>
      <c r="AG14"/>
      <c r="AH14"/>
      <c r="AI14"/>
      <c r="AJ14"/>
      <c r="AK14"/>
      <c r="AL14"/>
      <c r="AM14"/>
      <c r="AN14"/>
      <c r="AO14"/>
      <c r="AP14"/>
      <c r="AQ14"/>
      <c r="AR14"/>
      <c r="AS14"/>
      <c r="AT14"/>
      <c r="AU14"/>
      <c r="AV14"/>
      <c r="AW14"/>
      <c r="AX14"/>
      <c r="AY14"/>
      <c r="AZ14"/>
      <c r="BA14"/>
      <c r="BB14"/>
    </row>
    <row r="15" spans="1:54">
      <c r="A15" s="111"/>
      <c r="B15" s="111"/>
      <c r="C15" s="111"/>
      <c r="D15" s="111"/>
      <c r="E15" s="111"/>
      <c r="F15" s="111"/>
      <c r="G15" s="111"/>
      <c r="H15" s="111"/>
      <c r="I15" s="111"/>
      <c r="J15" s="111"/>
      <c r="K15" s="111"/>
      <c r="L15" s="111"/>
      <c r="M15" s="111"/>
      <c r="N15" s="111"/>
      <c r="O15" s="111"/>
      <c r="R15" s="11">
        <v>45152</v>
      </c>
      <c r="S15" s="11" t="str">
        <f>Product&amp;" - "&amp;TEXT(Table14567[[#This Row],[Batch Closing Date]],"yyyy-mm-dd")</f>
        <v>WTI - 2023-08-14</v>
      </c>
      <c r="T15" s="15">
        <v>1.1000000000000001E-3</v>
      </c>
      <c r="U15" s="14">
        <v>1.2999999999999999E-3</v>
      </c>
      <c r="V15" s="13">
        <f t="shared" si="0"/>
        <v>1.9999999999999987E-4</v>
      </c>
      <c r="W15" s="13">
        <f>IFERROR(ABS(Table14567[[#This Row],[Error Measured - WCA vs. Sampling]]),NA())</f>
        <v>1.9999999999999987E-4</v>
      </c>
      <c r="X15" s="17">
        <f ca="1">IFERROR(IF(COUNTIF(OFFSET(Table14567[[#This Row],[Error Magnitude - WCA vs. Sampling]],-PtsQty+1,0,PtsQty,1),"&gt;-1")=PtsQty,AVERAGE(OFFSET(Table14567[[#This Row],[Error Magnitude - WCA vs. Sampling]],-PtsQty+1,0,PtsQty,1)),NA()),NA())</f>
        <v>2.5999999999999998E-4</v>
      </c>
      <c r="Y15" s="16">
        <f ca="1">IFERROR(IF(COUNTIF(OFFSET(Table14567[[#This Row],[Error Magnitude - WCA vs. Sampling]],-PtsQty+1,0,PtsQty,1),"&gt;-1")=PtsQty,2*_xlfn.STDEV.P(OFFSET(Table14567[[#This Row],[Error Magnitude - WCA vs. Sampling]],-PtsQty+1,0,PtsQty,1)),NA()),NA())</f>
        <v>2.0396078054371139E-4</v>
      </c>
      <c r="Z15" s="16">
        <f ca="1">IFERROR(Table14567[[#This Row],[Error Magnitude - Running Mean]]+Table14567[[#This Row],[2SD]],NA())</f>
        <v>4.6396078054371139E-4</v>
      </c>
      <c r="AA15" s="16">
        <f ca="1">IFERROR(Table14567[[#This Row],[Error Magnitude - Running Mean]]-Table14567[[#This Row],[2SD]],NA())</f>
        <v>5.6039219456288587E-5</v>
      </c>
      <c r="AB15" s="16">
        <f ca="1">IFERROR(IF(COUNTIF(OFFSET(Table14567[[#This Row],[Error Magnitude - WCA vs. Sampling]],-PtsQty+1,0,PtsQty,1),"&gt;=0")=PtsQty,UncertWCAvSamp,NA()),NA())</f>
        <v>7.0710678118654751E-4</v>
      </c>
      <c r="AC15" s="16" t="str">
        <f ca="1">IFERROR(IF(COUNTIF(OFFSET(Table14567[[#This Row],[Error Magnitude - WCA vs. Sampling]],-PtsQty+1,0,PtsQty,1),"&gt;=0")=PtsQty,
IF(COUNTIF(OFFSET(Table14567[[#This Row],[Error Magnitude - WCA vs. Sampling]],-PtsQty+1,0,PtsQty,1),"&lt;="&amp;UncertWCAvSamp)=PtsQty,"PASS","FAIL"),NA()),NA())</f>
        <v>PASS</v>
      </c>
      <c r="AD15" s="48"/>
      <c r="AE15"/>
      <c r="AF15"/>
      <c r="AG15"/>
      <c r="AH15"/>
      <c r="AI15"/>
      <c r="AJ15"/>
      <c r="AK15"/>
      <c r="AL15"/>
      <c r="AM15"/>
      <c r="AN15"/>
      <c r="AO15"/>
      <c r="AP15"/>
      <c r="AQ15"/>
      <c r="AR15"/>
      <c r="AS15"/>
      <c r="AT15"/>
      <c r="AU15"/>
      <c r="AV15"/>
      <c r="AW15"/>
      <c r="AX15"/>
      <c r="AY15"/>
      <c r="AZ15"/>
      <c r="BA15"/>
      <c r="BB15"/>
    </row>
    <row r="16" spans="1:54">
      <c r="A16" s="111"/>
      <c r="B16" s="111"/>
      <c r="C16" s="111"/>
      <c r="D16" s="111"/>
      <c r="E16" s="111"/>
      <c r="F16" s="111"/>
      <c r="G16" s="111"/>
      <c r="H16" s="111"/>
      <c r="I16" s="111"/>
      <c r="J16" s="111"/>
      <c r="K16" s="111"/>
      <c r="L16" s="111"/>
      <c r="M16" s="111"/>
      <c r="N16" s="111"/>
      <c r="O16" s="111"/>
      <c r="R16" s="11">
        <v>45153</v>
      </c>
      <c r="S16" s="11" t="str">
        <f>Product&amp;" - "&amp;TEXT(Table14567[[#This Row],[Batch Closing Date]],"yyyy-mm-dd")</f>
        <v>WTI - 2023-08-15</v>
      </c>
      <c r="T16" s="15">
        <v>1.1000000000000001E-3</v>
      </c>
      <c r="U16" s="14">
        <v>8.9999999999999998E-4</v>
      </c>
      <c r="V16" s="13">
        <f t="shared" si="0"/>
        <v>-2.0000000000000009E-4</v>
      </c>
      <c r="W16" s="13">
        <f>IFERROR(ABS(Table14567[[#This Row],[Error Measured - WCA vs. Sampling]]),NA())</f>
        <v>2.0000000000000009E-4</v>
      </c>
      <c r="X16" s="17">
        <f ca="1">IFERROR(IF(COUNTIF(OFFSET(Table14567[[#This Row],[Error Magnitude - WCA vs. Sampling]],-PtsQty+1,0,PtsQty,1),"&gt;-1")=PtsQty,AVERAGE(OFFSET(Table14567[[#This Row],[Error Magnitude - WCA vs. Sampling]],-PtsQty+1,0,PtsQty,1)),NA()),NA())</f>
        <v>2.5999999999999992E-4</v>
      </c>
      <c r="Y16" s="16">
        <f ca="1">IFERROR(IF(COUNTIF(OFFSET(Table14567[[#This Row],[Error Magnitude - WCA vs. Sampling]],-PtsQty+1,0,PtsQty,1),"&gt;-1")=PtsQty,2*_xlfn.STDEV.P(OFFSET(Table14567[[#This Row],[Error Magnitude - WCA vs. Sampling]],-PtsQty+1,0,PtsQty,1)),NA()),NA())</f>
        <v>2.0396078054371142E-4</v>
      </c>
      <c r="Z16" s="16">
        <f ca="1">IFERROR(Table14567[[#This Row],[Error Magnitude - Running Mean]]+Table14567[[#This Row],[2SD]],NA())</f>
        <v>4.6396078054371134E-4</v>
      </c>
      <c r="AA16" s="16">
        <f ca="1">IFERROR(Table14567[[#This Row],[Error Magnitude - Running Mean]]-Table14567[[#This Row],[2SD]],NA())</f>
        <v>5.6039219456288506E-5</v>
      </c>
      <c r="AB16" s="16">
        <f ca="1">IFERROR(IF(COUNTIF(OFFSET(Table14567[[#This Row],[Error Magnitude - WCA vs. Sampling]],-PtsQty+1,0,PtsQty,1),"&gt;=0")=PtsQty,UncertWCAvSamp,NA()),NA())</f>
        <v>7.0710678118654751E-4</v>
      </c>
      <c r="AC16" s="16" t="str">
        <f ca="1">IFERROR(IF(COUNTIF(OFFSET(Table14567[[#This Row],[Error Magnitude - WCA vs. Sampling]],-PtsQty+1,0,PtsQty,1),"&gt;=0")=PtsQty,
IF(COUNTIF(OFFSET(Table14567[[#This Row],[Error Magnitude - WCA vs. Sampling]],-PtsQty+1,0,PtsQty,1),"&lt;="&amp;UncertWCAvSamp)=PtsQty,"PASS","FAIL"),NA()),NA())</f>
        <v>PASS</v>
      </c>
      <c r="AD16" s="48"/>
      <c r="AE16"/>
      <c r="AF16"/>
      <c r="AG16"/>
      <c r="AH16"/>
      <c r="AI16"/>
      <c r="AJ16"/>
      <c r="AK16"/>
      <c r="AL16"/>
      <c r="AM16"/>
      <c r="AN16"/>
      <c r="AO16"/>
      <c r="AP16"/>
      <c r="AQ16"/>
      <c r="AR16"/>
      <c r="AS16"/>
      <c r="AT16"/>
      <c r="AU16"/>
      <c r="AV16"/>
      <c r="AW16"/>
      <c r="AX16"/>
      <c r="AY16"/>
      <c r="AZ16"/>
      <c r="BA16"/>
      <c r="BB16"/>
    </row>
    <row r="17" spans="1:54">
      <c r="A17" s="111"/>
      <c r="B17" s="111"/>
      <c r="C17" s="111"/>
      <c r="D17" s="111"/>
      <c r="E17" s="111"/>
      <c r="F17" s="111"/>
      <c r="G17" s="111"/>
      <c r="H17" s="111"/>
      <c r="I17" s="111"/>
      <c r="J17" s="111"/>
      <c r="K17" s="111"/>
      <c r="L17" s="111"/>
      <c r="M17" s="111"/>
      <c r="N17" s="111"/>
      <c r="O17" s="111"/>
      <c r="R17" s="11">
        <v>45154</v>
      </c>
      <c r="S17" s="11" t="str">
        <f>Product&amp;" - "&amp;TEXT(Table14567[[#This Row],[Batch Closing Date]],"yyyy-mm-dd")</f>
        <v>WTI - 2023-08-16</v>
      </c>
      <c r="T17" s="15">
        <v>1.1000000000000001E-3</v>
      </c>
      <c r="U17" s="14">
        <v>1.5E-3</v>
      </c>
      <c r="V17" s="13">
        <f t="shared" si="0"/>
        <v>3.9999999999999996E-4</v>
      </c>
      <c r="W17" s="13">
        <f>IFERROR(ABS(Table14567[[#This Row],[Error Measured - WCA vs. Sampling]]),NA())</f>
        <v>3.9999999999999996E-4</v>
      </c>
      <c r="X17" s="17">
        <f ca="1">IFERROR(IF(COUNTIF(OFFSET(Table14567[[#This Row],[Error Magnitude - WCA vs. Sampling]],-PtsQty+1,0,PtsQty,1),"&gt;-1")=PtsQty,AVERAGE(OFFSET(Table14567[[#This Row],[Error Magnitude - WCA vs. Sampling]],-PtsQty+1,0,PtsQty,1)),NA()),NA())</f>
        <v>2.5999999999999998E-4</v>
      </c>
      <c r="Y17" s="16">
        <f ca="1">IFERROR(IF(COUNTIF(OFFSET(Table14567[[#This Row],[Error Magnitude - WCA vs. Sampling]],-PtsQty+1,0,PtsQty,1),"&gt;-1")=PtsQty,2*_xlfn.STDEV.P(OFFSET(Table14567[[#This Row],[Error Magnitude - WCA vs. Sampling]],-PtsQty+1,0,PtsQty,1)),NA()),NA())</f>
        <v>2.0396078054371142E-4</v>
      </c>
      <c r="Z17" s="16">
        <f ca="1">IFERROR(Table14567[[#This Row],[Error Magnitude - Running Mean]]+Table14567[[#This Row],[2SD]],NA())</f>
        <v>4.6396078054371139E-4</v>
      </c>
      <c r="AA17" s="16">
        <f ca="1">IFERROR(Table14567[[#This Row],[Error Magnitude - Running Mean]]-Table14567[[#This Row],[2SD]],NA())</f>
        <v>5.603921945628856E-5</v>
      </c>
      <c r="AB17" s="16">
        <f ca="1">IFERROR(IF(COUNTIF(OFFSET(Table14567[[#This Row],[Error Magnitude - WCA vs. Sampling]],-PtsQty+1,0,PtsQty,1),"&gt;=0")=PtsQty,UncertWCAvSamp,NA()),NA())</f>
        <v>7.0710678118654751E-4</v>
      </c>
      <c r="AC17" s="16" t="str">
        <f ca="1">IFERROR(IF(COUNTIF(OFFSET(Table14567[[#This Row],[Error Magnitude - WCA vs. Sampling]],-PtsQty+1,0,PtsQty,1),"&gt;=0")=PtsQty,
IF(COUNTIF(OFFSET(Table14567[[#This Row],[Error Magnitude - WCA vs. Sampling]],-PtsQty+1,0,PtsQty,1),"&lt;="&amp;UncertWCAvSamp)=PtsQty,"PASS","FAIL"),NA()),NA())</f>
        <v>PASS</v>
      </c>
      <c r="AD17" s="48"/>
      <c r="AE17"/>
      <c r="AF17"/>
      <c r="AG17"/>
      <c r="AH17"/>
      <c r="AI17"/>
      <c r="AJ17"/>
      <c r="AK17"/>
      <c r="AL17"/>
      <c r="AM17"/>
      <c r="AN17"/>
      <c r="AO17"/>
      <c r="AP17"/>
      <c r="AQ17"/>
      <c r="AR17"/>
      <c r="AS17"/>
      <c r="AT17"/>
      <c r="AU17"/>
      <c r="AV17"/>
      <c r="AW17"/>
      <c r="AX17"/>
      <c r="AY17"/>
      <c r="AZ17"/>
      <c r="BA17"/>
      <c r="BB17"/>
    </row>
    <row r="18" spans="1:54">
      <c r="A18" s="111"/>
      <c r="B18" s="111"/>
      <c r="C18" s="111"/>
      <c r="D18" s="111"/>
      <c r="E18" s="111"/>
      <c r="F18" s="111"/>
      <c r="G18" s="111"/>
      <c r="H18" s="111"/>
      <c r="I18" s="111"/>
      <c r="J18" s="111"/>
      <c r="K18" s="111"/>
      <c r="L18" s="111"/>
      <c r="M18" s="111"/>
      <c r="N18" s="111"/>
      <c r="O18" s="111"/>
      <c r="R18" s="11">
        <v>45155</v>
      </c>
      <c r="S18" s="11" t="str">
        <f>Product&amp;" - "&amp;TEXT(Table14567[[#This Row],[Batch Closing Date]],"yyyy-mm-dd")</f>
        <v>WTI - 2023-08-17</v>
      </c>
      <c r="T18" s="15">
        <v>1.1000000000000001E-3</v>
      </c>
      <c r="U18" s="14">
        <v>8.0000000000000004E-4</v>
      </c>
      <c r="V18" s="13">
        <f t="shared" si="0"/>
        <v>-3.0000000000000003E-4</v>
      </c>
      <c r="W18" s="13">
        <f>IFERROR(ABS(Table14567[[#This Row],[Error Measured - WCA vs. Sampling]]),NA())</f>
        <v>3.0000000000000003E-4</v>
      </c>
      <c r="X18" s="17">
        <f ca="1">IFERROR(IF(COUNTIF(OFFSET(Table14567[[#This Row],[Error Magnitude - WCA vs. Sampling]],-PtsQty+1,0,PtsQty,1),"&gt;-1")=PtsQty,AVERAGE(OFFSET(Table14567[[#This Row],[Error Magnitude - WCA vs. Sampling]],-PtsQty+1,0,PtsQty,1)),NA()),NA())</f>
        <v>2.5999999999999998E-4</v>
      </c>
      <c r="Y18" s="16">
        <f ca="1">IFERROR(IF(COUNTIF(OFFSET(Table14567[[#This Row],[Error Magnitude - WCA vs. Sampling]],-PtsQty+1,0,PtsQty,1),"&gt;-1")=PtsQty,2*_xlfn.STDEV.P(OFFSET(Table14567[[#This Row],[Error Magnitude - WCA vs. Sampling]],-PtsQty+1,0,PtsQty,1)),NA()),NA())</f>
        <v>2.0396078054371142E-4</v>
      </c>
      <c r="Z18" s="16">
        <f ca="1">IFERROR(Table14567[[#This Row],[Error Magnitude - Running Mean]]+Table14567[[#This Row],[2SD]],NA())</f>
        <v>4.6396078054371139E-4</v>
      </c>
      <c r="AA18" s="16">
        <f ca="1">IFERROR(Table14567[[#This Row],[Error Magnitude - Running Mean]]-Table14567[[#This Row],[2SD]],NA())</f>
        <v>5.603921945628856E-5</v>
      </c>
      <c r="AB18" s="16">
        <f ca="1">IFERROR(IF(COUNTIF(OFFSET(Table14567[[#This Row],[Error Magnitude - WCA vs. Sampling]],-PtsQty+1,0,PtsQty,1),"&gt;=0")=PtsQty,UncertWCAvSamp,NA()),NA())</f>
        <v>7.0710678118654751E-4</v>
      </c>
      <c r="AC18" s="16" t="str">
        <f ca="1">IFERROR(IF(COUNTIF(OFFSET(Table14567[[#This Row],[Error Magnitude - WCA vs. Sampling]],-PtsQty+1,0,PtsQty,1),"&gt;=0")=PtsQty,
IF(COUNTIF(OFFSET(Table14567[[#This Row],[Error Magnitude - WCA vs. Sampling]],-PtsQty+1,0,PtsQty,1),"&lt;="&amp;UncertWCAvSamp)=PtsQty,"PASS","FAIL"),NA()),NA())</f>
        <v>PASS</v>
      </c>
      <c r="AD18" s="48"/>
      <c r="AE18"/>
      <c r="AF18"/>
      <c r="AG18"/>
      <c r="AH18"/>
      <c r="AI18"/>
      <c r="AJ18"/>
      <c r="AK18"/>
      <c r="AL18"/>
      <c r="AM18"/>
      <c r="AN18"/>
      <c r="AO18"/>
      <c r="AP18"/>
      <c r="AQ18"/>
      <c r="AR18"/>
      <c r="AS18"/>
      <c r="AT18"/>
      <c r="AU18"/>
      <c r="AV18"/>
      <c r="AW18"/>
      <c r="AX18"/>
      <c r="AY18"/>
      <c r="AZ18"/>
      <c r="BA18"/>
      <c r="BB18"/>
    </row>
    <row r="19" spans="1:54">
      <c r="A19" s="111"/>
      <c r="B19" s="111"/>
      <c r="C19" s="111"/>
      <c r="D19" s="111"/>
      <c r="E19" s="111"/>
      <c r="F19" s="111"/>
      <c r="G19" s="111"/>
      <c r="H19" s="111"/>
      <c r="I19" s="111"/>
      <c r="J19" s="111"/>
      <c r="K19" s="111"/>
      <c r="L19" s="111"/>
      <c r="M19" s="111"/>
      <c r="N19" s="111"/>
      <c r="O19" s="111"/>
      <c r="R19" s="11">
        <v>45156</v>
      </c>
      <c r="S19" s="11" t="str">
        <f>Product&amp;" - "&amp;TEXT(Table14567[[#This Row],[Batch Closing Date]],"yyyy-mm-dd")</f>
        <v>WTI - 2023-08-18</v>
      </c>
      <c r="T19" s="15">
        <v>3.0000000000000001E-3</v>
      </c>
      <c r="U19" s="14">
        <v>2.7000000000000001E-3</v>
      </c>
      <c r="V19" s="13">
        <f t="shared" si="0"/>
        <v>-2.9999999999999992E-4</v>
      </c>
      <c r="W19" s="13">
        <f>IFERROR(ABS(Table14567[[#This Row],[Error Measured - WCA vs. Sampling]]),NA())</f>
        <v>2.9999999999999992E-4</v>
      </c>
      <c r="X19" s="7">
        <f ca="1">IFERROR(IF(COUNTIF(OFFSET(Table14567[[#This Row],[Error Magnitude - WCA vs. Sampling]],-PtsQty+1,0,PtsQty,1),"&gt;-1")=PtsQty,AVERAGE(OFFSET(Table14567[[#This Row],[Error Magnitude - WCA vs. Sampling]],-PtsQty+1,0,PtsQty,1)),NA()),NA())</f>
        <v>2.6999999999999995E-4</v>
      </c>
      <c r="Y19" s="7">
        <f ca="1">IFERROR(IF(COUNTIF(OFFSET(Table14567[[#This Row],[Error Magnitude - WCA vs. Sampling]],-PtsQty+1,0,PtsQty,1),"&gt;-1")=PtsQty,2*_xlfn.STDEV.P(OFFSET(Table14567[[#This Row],[Error Magnitude - WCA vs. Sampling]],-PtsQty+1,0,PtsQty,1)),NA()),NA())</f>
        <v>2.0099751242241783E-4</v>
      </c>
      <c r="Z19" s="7">
        <f ca="1">IFERROR(Table14567[[#This Row],[Error Magnitude - Running Mean]]+Table14567[[#This Row],[2SD]],NA())</f>
        <v>4.7099751242241777E-4</v>
      </c>
      <c r="AA19" s="7">
        <f ca="1">IFERROR(Table14567[[#This Row],[Error Magnitude - Running Mean]]-Table14567[[#This Row],[2SD]],NA())</f>
        <v>6.9002487577582124E-5</v>
      </c>
      <c r="AB19" s="7">
        <f ca="1">IFERROR(IF(COUNTIF(OFFSET(Table14567[[#This Row],[Error Magnitude - WCA vs. Sampling]],-PtsQty+1,0,PtsQty,1),"&gt;=0")=PtsQty,UncertWCAvSamp,NA()),NA())</f>
        <v>7.0710678118654751E-4</v>
      </c>
      <c r="AC19" s="7" t="str">
        <f ca="1">IFERROR(IF(COUNTIF(OFFSET(Table14567[[#This Row],[Error Magnitude - WCA vs. Sampling]],-PtsQty+1,0,PtsQty,1),"&gt;=0")=PtsQty,
IF(COUNTIF(OFFSET(Table14567[[#This Row],[Error Magnitude - WCA vs. Sampling]],-PtsQty+1,0,PtsQty,1),"&lt;="&amp;UncertWCAvSamp)=PtsQty,"PASS","FAIL"),NA()),NA())</f>
        <v>PASS</v>
      </c>
      <c r="AD19" s="48"/>
      <c r="AE19"/>
      <c r="AF19"/>
      <c r="AG19"/>
      <c r="AH19"/>
      <c r="AI19"/>
      <c r="AJ19"/>
      <c r="AK19"/>
      <c r="AL19"/>
      <c r="AM19"/>
      <c r="AN19"/>
      <c r="AO19"/>
      <c r="AP19"/>
      <c r="AQ19"/>
      <c r="AR19"/>
      <c r="AS19"/>
      <c r="AT19"/>
      <c r="AU19"/>
      <c r="AV19"/>
      <c r="AW19"/>
      <c r="AX19"/>
      <c r="AY19"/>
      <c r="AZ19"/>
      <c r="BA19"/>
      <c r="BB19"/>
    </row>
    <row r="20" spans="1:54">
      <c r="A20" s="111"/>
      <c r="B20" s="111"/>
      <c r="C20" s="111"/>
      <c r="D20" s="111"/>
      <c r="E20" s="111"/>
      <c r="F20" s="111"/>
      <c r="G20" s="111"/>
      <c r="H20" s="111"/>
      <c r="I20" s="111"/>
      <c r="J20" s="111"/>
      <c r="K20" s="111"/>
      <c r="L20" s="111"/>
      <c r="M20" s="111"/>
      <c r="N20" s="111"/>
      <c r="O20" s="111"/>
      <c r="R20" s="11">
        <v>45157</v>
      </c>
      <c r="S20" s="11" t="str">
        <f>Product&amp;" - "&amp;TEXT(Table14567[[#This Row],[Batch Closing Date]],"yyyy-mm-dd")</f>
        <v>WTI - 2023-08-19</v>
      </c>
      <c r="T20" s="15">
        <v>1.1000000000000001E-3</v>
      </c>
      <c r="U20" s="14">
        <v>1.5E-3</v>
      </c>
      <c r="V20" s="13">
        <f t="shared" si="0"/>
        <v>3.9999999999999996E-4</v>
      </c>
      <c r="W20" s="13">
        <f>IFERROR(ABS(Table14567[[#This Row],[Error Measured - WCA vs. Sampling]]),NA())</f>
        <v>3.9999999999999996E-4</v>
      </c>
      <c r="X20" s="7">
        <f ca="1">IFERROR(IF(COUNTIF(OFFSET(Table14567[[#This Row],[Error Magnitude - WCA vs. Sampling]],-PtsQty+1,0,PtsQty,1),"&gt;-1")=PtsQty,AVERAGE(OFFSET(Table14567[[#This Row],[Error Magnitude - WCA vs. Sampling]],-PtsQty+1,0,PtsQty,1)),NA()),NA())</f>
        <v>2.6999999999999995E-4</v>
      </c>
      <c r="Y20" s="7">
        <f ca="1">IFERROR(IF(COUNTIF(OFFSET(Table14567[[#This Row],[Error Magnitude - WCA vs. Sampling]],-PtsQty+1,0,PtsQty,1),"&gt;-1")=PtsQty,2*_xlfn.STDEV.P(OFFSET(Table14567[[#This Row],[Error Magnitude - WCA vs. Sampling]],-PtsQty+1,0,PtsQty,1)),NA()),NA())</f>
        <v>2.0099751242241783E-4</v>
      </c>
      <c r="Z20" s="7">
        <f ca="1">IFERROR(Table14567[[#This Row],[Error Magnitude - Running Mean]]+Table14567[[#This Row],[2SD]],NA())</f>
        <v>4.7099751242241777E-4</v>
      </c>
      <c r="AA20" s="7">
        <f ca="1">IFERROR(Table14567[[#This Row],[Error Magnitude - Running Mean]]-Table14567[[#This Row],[2SD]],NA())</f>
        <v>6.9002487577582124E-5</v>
      </c>
      <c r="AB20" s="7">
        <f ca="1">IFERROR(IF(COUNTIF(OFFSET(Table14567[[#This Row],[Error Magnitude - WCA vs. Sampling]],-PtsQty+1,0,PtsQty,1),"&gt;=0")=PtsQty,UncertWCAvSamp,NA()),NA())</f>
        <v>7.0710678118654751E-4</v>
      </c>
      <c r="AC20" s="7" t="str">
        <f ca="1">IFERROR(IF(COUNTIF(OFFSET(Table14567[[#This Row],[Error Magnitude - WCA vs. Sampling]],-PtsQty+1,0,PtsQty,1),"&gt;=0")=PtsQty,
IF(COUNTIF(OFFSET(Table14567[[#This Row],[Error Magnitude - WCA vs. Sampling]],-PtsQty+1,0,PtsQty,1),"&lt;="&amp;UncertWCAvSamp)=PtsQty,"PASS","FAIL"),NA()),NA())</f>
        <v>PASS</v>
      </c>
      <c r="AD20" s="48"/>
      <c r="AF20" s="1"/>
      <c r="AG20" s="1"/>
      <c r="AH20" s="1"/>
      <c r="AI20" s="1"/>
      <c r="AJ20" s="1"/>
      <c r="AK20" s="1"/>
      <c r="AL20" s="1"/>
      <c r="AM20" s="1"/>
    </row>
    <row r="21" spans="1:54">
      <c r="A21" s="111"/>
      <c r="B21" s="111"/>
      <c r="C21" s="111"/>
      <c r="D21" s="111"/>
      <c r="E21" s="111"/>
      <c r="F21" s="111"/>
      <c r="G21" s="111"/>
      <c r="H21" s="111"/>
      <c r="I21" s="111"/>
      <c r="J21" s="111"/>
      <c r="K21" s="111"/>
      <c r="L21" s="111"/>
      <c r="M21" s="111"/>
      <c r="N21" s="111"/>
      <c r="O21" s="111"/>
      <c r="R21" s="11">
        <v>45158</v>
      </c>
      <c r="S21" s="11" t="str">
        <f>Product&amp;" - "&amp;TEXT(Table14567[[#This Row],[Batch Closing Date]],"yyyy-mm-dd")</f>
        <v>WTI - 2023-08-20</v>
      </c>
      <c r="T21" s="15">
        <v>1.1000000000000001E-3</v>
      </c>
      <c r="U21" s="14">
        <v>1.2999999999999999E-3</v>
      </c>
      <c r="V21" s="13">
        <f t="shared" si="0"/>
        <v>1.9999999999999987E-4</v>
      </c>
      <c r="W21" s="13">
        <f>IFERROR(ABS(Table14567[[#This Row],[Error Measured - WCA vs. Sampling]]),NA())</f>
        <v>1.9999999999999987E-4</v>
      </c>
      <c r="X21" s="7">
        <f ca="1">IFERROR(IF(COUNTIF(OFFSET(Table14567[[#This Row],[Error Magnitude - WCA vs. Sampling]],-PtsQty+1,0,PtsQty,1),"&gt;-1")=PtsQty,AVERAGE(OFFSET(Table14567[[#This Row],[Error Magnitude - WCA vs. Sampling]],-PtsQty+1,0,PtsQty,1)),NA()),NA())</f>
        <v>2.6999999999999995E-4</v>
      </c>
      <c r="Y21" s="7">
        <f ca="1">IFERROR(IF(COUNTIF(OFFSET(Table14567[[#This Row],[Error Magnitude - WCA vs. Sampling]],-PtsQty+1,0,PtsQty,1),"&gt;-1")=PtsQty,2*_xlfn.STDEV.P(OFFSET(Table14567[[#This Row],[Error Magnitude - WCA vs. Sampling]],-PtsQty+1,0,PtsQty,1)),NA()),NA())</f>
        <v>2.0099751242241783E-4</v>
      </c>
      <c r="Z21" s="7">
        <f ca="1">IFERROR(Table14567[[#This Row],[Error Magnitude - Running Mean]]+Table14567[[#This Row],[2SD]],NA())</f>
        <v>4.7099751242241777E-4</v>
      </c>
      <c r="AA21" s="7">
        <f ca="1">IFERROR(Table14567[[#This Row],[Error Magnitude - Running Mean]]-Table14567[[#This Row],[2SD]],NA())</f>
        <v>6.9002487577582124E-5</v>
      </c>
      <c r="AB21" s="7">
        <f ca="1">IFERROR(IF(COUNTIF(OFFSET(Table14567[[#This Row],[Error Magnitude - WCA vs. Sampling]],-PtsQty+1,0,PtsQty,1),"&gt;=0")=PtsQty,UncertWCAvSamp,NA()),NA())</f>
        <v>7.0710678118654751E-4</v>
      </c>
      <c r="AC21" s="7" t="str">
        <f ca="1">IFERROR(IF(COUNTIF(OFFSET(Table14567[[#This Row],[Error Magnitude - WCA vs. Sampling]],-PtsQty+1,0,PtsQty,1),"&gt;=0")=PtsQty,
IF(COUNTIF(OFFSET(Table14567[[#This Row],[Error Magnitude - WCA vs. Sampling]],-PtsQty+1,0,PtsQty,1),"&lt;="&amp;UncertWCAvSamp)=PtsQty,"PASS","FAIL"),NA()),NA())</f>
        <v>PASS</v>
      </c>
      <c r="AD21" s="48"/>
      <c r="AF21" s="1"/>
      <c r="AG21" s="1"/>
      <c r="AH21" s="1"/>
      <c r="AI21" s="1"/>
      <c r="AJ21" s="1"/>
      <c r="AK21" s="1"/>
      <c r="AL21" s="1"/>
      <c r="AM21" s="1"/>
    </row>
    <row r="22" spans="1:54">
      <c r="A22" s="111"/>
      <c r="B22" s="111"/>
      <c r="C22" s="111"/>
      <c r="D22" s="111"/>
      <c r="E22" s="111"/>
      <c r="F22" s="111"/>
      <c r="G22" s="111"/>
      <c r="H22" s="111"/>
      <c r="I22" s="111"/>
      <c r="J22" s="111"/>
      <c r="K22" s="111"/>
      <c r="L22" s="111"/>
      <c r="M22" s="111"/>
      <c r="N22" s="111"/>
      <c r="O22" s="111"/>
      <c r="R22" s="11">
        <v>45159</v>
      </c>
      <c r="S22" s="11" t="str">
        <f>Product&amp;" - "&amp;TEXT(Table14567[[#This Row],[Batch Closing Date]],"yyyy-mm-dd")</f>
        <v>WTI - 2023-08-21</v>
      </c>
      <c r="T22" s="15">
        <v>1.1000000000000001E-3</v>
      </c>
      <c r="U22" s="14">
        <v>8.9999999999999998E-4</v>
      </c>
      <c r="V22" s="13">
        <f t="shared" si="0"/>
        <v>-2.0000000000000009E-4</v>
      </c>
      <c r="W22" s="13">
        <f>IFERROR(ABS(Table14567[[#This Row],[Error Measured - WCA vs. Sampling]]),NA())</f>
        <v>2.0000000000000009E-4</v>
      </c>
      <c r="X22" s="7">
        <f ca="1">IFERROR(IF(COUNTIF(OFFSET(Table14567[[#This Row],[Error Magnitude - WCA vs. Sampling]],-PtsQty+1,0,PtsQty,1),"&gt;-1")=PtsQty,AVERAGE(OFFSET(Table14567[[#This Row],[Error Magnitude - WCA vs. Sampling]],-PtsQty+1,0,PtsQty,1)),NA()),NA())</f>
        <v>2.6999999999999995E-4</v>
      </c>
      <c r="Y22" s="7">
        <f ca="1">IFERROR(IF(COUNTIF(OFFSET(Table14567[[#This Row],[Error Magnitude - WCA vs. Sampling]],-PtsQty+1,0,PtsQty,1),"&gt;-1")=PtsQty,2*_xlfn.STDEV.P(OFFSET(Table14567[[#This Row],[Error Magnitude - WCA vs. Sampling]],-PtsQty+1,0,PtsQty,1)),NA()),NA())</f>
        <v>2.0099751242241783E-4</v>
      </c>
      <c r="Z22" s="7">
        <f ca="1">IFERROR(Table14567[[#This Row],[Error Magnitude - Running Mean]]+Table14567[[#This Row],[2SD]],NA())</f>
        <v>4.7099751242241777E-4</v>
      </c>
      <c r="AA22" s="7">
        <f ca="1">IFERROR(Table14567[[#This Row],[Error Magnitude - Running Mean]]-Table14567[[#This Row],[2SD]],NA())</f>
        <v>6.9002487577582124E-5</v>
      </c>
      <c r="AB22" s="7">
        <f ca="1">IFERROR(IF(COUNTIF(OFFSET(Table14567[[#This Row],[Error Magnitude - WCA vs. Sampling]],-PtsQty+1,0,PtsQty,1),"&gt;=0")=PtsQty,UncertWCAvSamp,NA()),NA())</f>
        <v>7.0710678118654751E-4</v>
      </c>
      <c r="AC22" s="7" t="str">
        <f ca="1">IFERROR(IF(COUNTIF(OFFSET(Table14567[[#This Row],[Error Magnitude - WCA vs. Sampling]],-PtsQty+1,0,PtsQty,1),"&gt;=0")=PtsQty,
IF(COUNTIF(OFFSET(Table14567[[#This Row],[Error Magnitude - WCA vs. Sampling]],-PtsQty+1,0,PtsQty,1),"&lt;="&amp;UncertWCAvSamp)=PtsQty,"PASS","FAIL"),NA()),NA())</f>
        <v>PASS</v>
      </c>
      <c r="AD22" s="48"/>
      <c r="AF22" s="1"/>
      <c r="AG22" s="1"/>
      <c r="AH22" s="1"/>
      <c r="AI22" s="1"/>
      <c r="AJ22" s="1"/>
      <c r="AK22" s="1"/>
      <c r="AL22" s="1"/>
      <c r="AM22" s="1"/>
    </row>
    <row r="23" spans="1:54">
      <c r="A23" s="111"/>
      <c r="B23" s="111"/>
      <c r="C23" s="111"/>
      <c r="D23" s="111"/>
      <c r="E23" s="111"/>
      <c r="F23" s="111"/>
      <c r="G23" s="111"/>
      <c r="H23" s="111"/>
      <c r="I23" s="111"/>
      <c r="J23" s="111"/>
      <c r="K23" s="111"/>
      <c r="L23" s="111"/>
      <c r="M23" s="111"/>
      <c r="N23" s="111"/>
      <c r="O23" s="111"/>
      <c r="R23" s="11">
        <v>45160</v>
      </c>
      <c r="S23" s="11" t="str">
        <f>Product&amp;" - "&amp;TEXT(Table14567[[#This Row],[Batch Closing Date]],"yyyy-mm-dd")</f>
        <v>WTI - 2023-08-22</v>
      </c>
      <c r="T23" s="15">
        <v>1.1000000000000001E-3</v>
      </c>
      <c r="U23" s="14">
        <v>1.5E-3</v>
      </c>
      <c r="V23" s="13">
        <f t="shared" si="0"/>
        <v>3.9999999999999996E-4</v>
      </c>
      <c r="W23" s="13">
        <f>IFERROR(ABS(Table14567[[#This Row],[Error Measured - WCA vs. Sampling]]),NA())</f>
        <v>3.9999999999999996E-4</v>
      </c>
      <c r="X23" s="7">
        <f ca="1">IFERROR(IF(COUNTIF(OFFSET(Table14567[[#This Row],[Error Magnitude - WCA vs. Sampling]],-PtsQty+1,0,PtsQty,1),"&gt;-1")=PtsQty,AVERAGE(OFFSET(Table14567[[#This Row],[Error Magnitude - WCA vs. Sampling]],-PtsQty+1,0,PtsQty,1)),NA()),NA())</f>
        <v>2.6999999999999995E-4</v>
      </c>
      <c r="Y23" s="7">
        <f ca="1">IFERROR(IF(COUNTIF(OFFSET(Table14567[[#This Row],[Error Magnitude - WCA vs. Sampling]],-PtsQty+1,0,PtsQty,1),"&gt;-1")=PtsQty,2*_xlfn.STDEV.P(OFFSET(Table14567[[#This Row],[Error Magnitude - WCA vs. Sampling]],-PtsQty+1,0,PtsQty,1)),NA()),NA())</f>
        <v>2.0099751242241783E-4</v>
      </c>
      <c r="Z23" s="7">
        <f ca="1">IFERROR(Table14567[[#This Row],[Error Magnitude - Running Mean]]+Table14567[[#This Row],[2SD]],NA())</f>
        <v>4.7099751242241777E-4</v>
      </c>
      <c r="AA23" s="7">
        <f ca="1">IFERROR(Table14567[[#This Row],[Error Magnitude - Running Mean]]-Table14567[[#This Row],[2SD]],NA())</f>
        <v>6.9002487577582124E-5</v>
      </c>
      <c r="AB23" s="7">
        <f ca="1">IFERROR(IF(COUNTIF(OFFSET(Table14567[[#This Row],[Error Magnitude - WCA vs. Sampling]],-PtsQty+1,0,PtsQty,1),"&gt;=0")=PtsQty,UncertWCAvSamp,NA()),NA())</f>
        <v>7.0710678118654751E-4</v>
      </c>
      <c r="AC23" s="7" t="str">
        <f ca="1">IFERROR(IF(COUNTIF(OFFSET(Table14567[[#This Row],[Error Magnitude - WCA vs. Sampling]],-PtsQty+1,0,PtsQty,1),"&gt;=0")=PtsQty,
IF(COUNTIF(OFFSET(Table14567[[#This Row],[Error Magnitude - WCA vs. Sampling]],-PtsQty+1,0,PtsQty,1),"&lt;="&amp;UncertWCAvSamp)=PtsQty,"PASS","FAIL"),NA()),NA())</f>
        <v>PASS</v>
      </c>
      <c r="AD23" s="48"/>
      <c r="AF23" s="1"/>
      <c r="AG23" s="1"/>
      <c r="AH23" s="1"/>
      <c r="AI23" s="1"/>
      <c r="AJ23" s="1"/>
      <c r="AK23" s="1"/>
      <c r="AL23" s="1"/>
      <c r="AM23" s="1"/>
    </row>
    <row r="24" spans="1:54">
      <c r="A24" s="111"/>
      <c r="B24" s="111"/>
      <c r="C24" s="111"/>
      <c r="D24" s="111"/>
      <c r="E24" s="111"/>
      <c r="F24" s="111"/>
      <c r="G24" s="111"/>
      <c r="H24" s="111"/>
      <c r="I24" s="111"/>
      <c r="J24" s="111"/>
      <c r="K24" s="111"/>
      <c r="L24" s="111"/>
      <c r="M24" s="111"/>
      <c r="N24" s="111"/>
      <c r="O24" s="111"/>
      <c r="R24" s="11">
        <v>45161</v>
      </c>
      <c r="S24" s="11" t="str">
        <f>Product&amp;" - "&amp;TEXT(Table14567[[#This Row],[Batch Closing Date]],"yyyy-mm-dd")</f>
        <v>WTI - 2023-08-23</v>
      </c>
      <c r="T24" s="15">
        <v>1.1000000000000001E-3</v>
      </c>
      <c r="U24" s="14">
        <v>1.4E-3</v>
      </c>
      <c r="V24" s="13">
        <f t="shared" si="0"/>
        <v>2.9999999999999992E-4</v>
      </c>
      <c r="W24" s="13">
        <f>IFERROR(ABS(Table14567[[#This Row],[Error Measured - WCA vs. Sampling]]),NA())</f>
        <v>2.9999999999999992E-4</v>
      </c>
      <c r="X24" s="7">
        <f ca="1">IFERROR(IF(COUNTIF(OFFSET(Table14567[[#This Row],[Error Magnitude - WCA vs. Sampling]],-PtsQty+1,0,PtsQty,1),"&gt;-1")=PtsQty,AVERAGE(OFFSET(Table14567[[#This Row],[Error Magnitude - WCA vs. Sampling]],-PtsQty+1,0,PtsQty,1)),NA()),NA())</f>
        <v>2.9E-4</v>
      </c>
      <c r="Y24" s="7">
        <f ca="1">IFERROR(IF(COUNTIF(OFFSET(Table14567[[#This Row],[Error Magnitude - WCA vs. Sampling]],-PtsQty+1,0,PtsQty,1),"&gt;-1")=PtsQty,2*_xlfn.STDEV.P(OFFSET(Table14567[[#This Row],[Error Magnitude - WCA vs. Sampling]],-PtsQty+1,0,PtsQty,1)),NA()),NA())</f>
        <v>1.6613247725836148E-4</v>
      </c>
      <c r="Z24" s="7">
        <f ca="1">IFERROR(Table14567[[#This Row],[Error Magnitude - Running Mean]]+Table14567[[#This Row],[2SD]],NA())</f>
        <v>4.5613247725836146E-4</v>
      </c>
      <c r="AA24" s="7">
        <f ca="1">IFERROR(Table14567[[#This Row],[Error Magnitude - Running Mean]]-Table14567[[#This Row],[2SD]],NA())</f>
        <v>1.2386752274163852E-4</v>
      </c>
      <c r="AB24" s="7">
        <f ca="1">IFERROR(IF(COUNTIF(OFFSET(Table14567[[#This Row],[Error Magnitude - WCA vs. Sampling]],-PtsQty+1,0,PtsQty,1),"&gt;=0")=PtsQty,UncertWCAvSamp,NA()),NA())</f>
        <v>7.0710678118654751E-4</v>
      </c>
      <c r="AC24" s="7" t="str">
        <f ca="1">IFERROR(IF(COUNTIF(OFFSET(Table14567[[#This Row],[Error Magnitude - WCA vs. Sampling]],-PtsQty+1,0,PtsQty,1),"&gt;=0")=PtsQty,
IF(COUNTIF(OFFSET(Table14567[[#This Row],[Error Magnitude - WCA vs. Sampling]],-PtsQty+1,0,PtsQty,1),"&lt;="&amp;UncertWCAvSamp)=PtsQty,"PASS","FAIL"),NA()),NA())</f>
        <v>PASS</v>
      </c>
      <c r="AD24" s="48"/>
      <c r="AF24" s="1"/>
      <c r="AH24" s="1"/>
      <c r="AI24" s="1"/>
      <c r="AJ24" s="1"/>
      <c r="AK24" s="1"/>
      <c r="AL24" s="1"/>
      <c r="AM24" s="1"/>
    </row>
    <row r="25" spans="1:54">
      <c r="A25" s="111"/>
      <c r="B25" s="111"/>
      <c r="C25" s="111"/>
      <c r="D25" s="111"/>
      <c r="E25" s="111"/>
      <c r="F25" s="111"/>
      <c r="G25" s="111"/>
      <c r="H25" s="111"/>
      <c r="I25" s="111"/>
      <c r="J25" s="111"/>
      <c r="K25" s="111"/>
      <c r="L25" s="111"/>
      <c r="M25" s="111"/>
      <c r="N25" s="111"/>
      <c r="O25" s="111"/>
      <c r="R25" s="11">
        <v>45162</v>
      </c>
      <c r="S25" s="11" t="str">
        <f>Product&amp;" - "&amp;TEXT(Table14567[[#This Row],[Batch Closing Date]],"yyyy-mm-dd")</f>
        <v>WTI - 2023-08-24</v>
      </c>
      <c r="T25" s="15">
        <v>1.1000000000000001E-3</v>
      </c>
      <c r="U25" s="14">
        <v>1.5E-3</v>
      </c>
      <c r="V25" s="13">
        <f t="shared" si="0"/>
        <v>3.9999999999999996E-4</v>
      </c>
      <c r="W25" s="13">
        <f>IFERROR(ABS(Table14567[[#This Row],[Error Measured - WCA vs. Sampling]]),NA())</f>
        <v>3.9999999999999996E-4</v>
      </c>
      <c r="X25" s="7">
        <f ca="1">IFERROR(IF(COUNTIF(OFFSET(Table14567[[#This Row],[Error Magnitude - WCA vs. Sampling]],-PtsQty+1,0,PtsQty,1),"&gt;-1")=PtsQty,AVERAGE(OFFSET(Table14567[[#This Row],[Error Magnitude - WCA vs. Sampling]],-PtsQty+1,0,PtsQty,1)),NA()),NA())</f>
        <v>3.1000000000000005E-4</v>
      </c>
      <c r="Y25" s="7">
        <f ca="1">IFERROR(IF(COUNTIF(OFFSET(Table14567[[#This Row],[Error Magnitude - WCA vs. Sampling]],-PtsQty+1,0,PtsQty,1),"&gt;-1")=PtsQty,2*_xlfn.STDEV.P(OFFSET(Table14567[[#This Row],[Error Magnitude - WCA vs. Sampling]],-PtsQty+1,0,PtsQty,1)),NA()),NA())</f>
        <v>1.6613247725836148E-4</v>
      </c>
      <c r="Z25" s="7">
        <f ca="1">IFERROR(Table14567[[#This Row],[Error Magnitude - Running Mean]]+Table14567[[#This Row],[2SD]],NA())</f>
        <v>4.7613247725836151E-4</v>
      </c>
      <c r="AA25" s="7">
        <f ca="1">IFERROR(Table14567[[#This Row],[Error Magnitude - Running Mean]]-Table14567[[#This Row],[2SD]],NA())</f>
        <v>1.4386752274163857E-4</v>
      </c>
      <c r="AB25" s="7">
        <f ca="1">IFERROR(IF(COUNTIF(OFFSET(Table14567[[#This Row],[Error Magnitude - WCA vs. Sampling]],-PtsQty+1,0,PtsQty,1),"&gt;=0")=PtsQty,UncertWCAvSamp,NA()),NA())</f>
        <v>7.0710678118654751E-4</v>
      </c>
      <c r="AC25" s="7" t="str">
        <f ca="1">IFERROR(IF(COUNTIF(OFFSET(Table14567[[#This Row],[Error Magnitude - WCA vs. Sampling]],-PtsQty+1,0,PtsQty,1),"&gt;=0")=PtsQty,
IF(COUNTIF(OFFSET(Table14567[[#This Row],[Error Magnitude - WCA vs. Sampling]],-PtsQty+1,0,PtsQty,1),"&lt;="&amp;UncertWCAvSamp)=PtsQty,"PASS","FAIL"),NA()),NA())</f>
        <v>PASS</v>
      </c>
      <c r="AD25" s="48"/>
      <c r="AF25" s="1"/>
      <c r="AG25" s="1"/>
      <c r="AH25" s="1"/>
      <c r="AI25" s="1"/>
      <c r="AJ25" s="1"/>
      <c r="AK25" s="1"/>
      <c r="AL25" s="1"/>
      <c r="AM25" s="1"/>
    </row>
    <row r="26" spans="1:54">
      <c r="A26" s="111"/>
      <c r="B26" s="111"/>
      <c r="C26" s="111"/>
      <c r="D26" s="111"/>
      <c r="E26" s="111"/>
      <c r="F26" s="111"/>
      <c r="G26" s="111"/>
      <c r="H26" s="111"/>
      <c r="I26" s="111"/>
      <c r="J26" s="111"/>
      <c r="K26" s="111"/>
      <c r="L26" s="111"/>
      <c r="M26" s="111"/>
      <c r="N26" s="111"/>
      <c r="O26" s="111"/>
      <c r="R26" s="11">
        <v>45163</v>
      </c>
      <c r="S26" s="11" t="str">
        <f>Product&amp;" - "&amp;TEXT(Table14567[[#This Row],[Batch Closing Date]],"yyyy-mm-dd")</f>
        <v>WTI - 2023-08-25</v>
      </c>
      <c r="T26" s="15">
        <v>1.1000000000000001E-3</v>
      </c>
      <c r="U26" s="14">
        <v>8.0000000000000004E-4</v>
      </c>
      <c r="V26" s="13">
        <f t="shared" si="0"/>
        <v>-3.0000000000000003E-4</v>
      </c>
      <c r="W26" s="13">
        <f>IFERROR(ABS(Table14567[[#This Row],[Error Measured - WCA vs. Sampling]]),NA())</f>
        <v>3.0000000000000003E-4</v>
      </c>
      <c r="X26" s="7">
        <f ca="1">IFERROR(IF(COUNTIF(OFFSET(Table14567[[#This Row],[Error Magnitude - WCA vs. Sampling]],-PtsQty+1,0,PtsQty,1),"&gt;-1")=PtsQty,AVERAGE(OFFSET(Table14567[[#This Row],[Error Magnitude - WCA vs. Sampling]],-PtsQty+1,0,PtsQty,1)),NA()),NA())</f>
        <v>3.1999999999999997E-4</v>
      </c>
      <c r="Y26" s="7">
        <f ca="1">IFERROR(IF(COUNTIF(OFFSET(Table14567[[#This Row],[Error Magnitude - WCA vs. Sampling]],-PtsQty+1,0,PtsQty,1),"&gt;-1")=PtsQty,2*_xlfn.STDEV.P(OFFSET(Table14567[[#This Row],[Error Magnitude - WCA vs. Sampling]],-PtsQty+1,0,PtsQty,1)),NA()),NA())</f>
        <v>1.4966629547095764E-4</v>
      </c>
      <c r="Z26" s="7">
        <f ca="1">IFERROR(Table14567[[#This Row],[Error Magnitude - Running Mean]]+Table14567[[#This Row],[2SD]],NA())</f>
        <v>4.6966629547095758E-4</v>
      </c>
      <c r="AA26" s="7">
        <f ca="1">IFERROR(Table14567[[#This Row],[Error Magnitude - Running Mean]]-Table14567[[#This Row],[2SD]],NA())</f>
        <v>1.7033370452904233E-4</v>
      </c>
      <c r="AB26" s="7">
        <f ca="1">IFERROR(IF(COUNTIF(OFFSET(Table14567[[#This Row],[Error Magnitude - WCA vs. Sampling]],-PtsQty+1,0,PtsQty,1),"&gt;=0")=PtsQty,UncertWCAvSamp,NA()),NA())</f>
        <v>7.0710678118654751E-4</v>
      </c>
      <c r="AC26" s="7" t="str">
        <f ca="1">IFERROR(IF(COUNTIF(OFFSET(Table14567[[#This Row],[Error Magnitude - WCA vs. Sampling]],-PtsQty+1,0,PtsQty,1),"&gt;=0")=PtsQty,
IF(COUNTIF(OFFSET(Table14567[[#This Row],[Error Magnitude - WCA vs. Sampling]],-PtsQty+1,0,PtsQty,1),"&lt;="&amp;UncertWCAvSamp)=PtsQty,"PASS","FAIL"),NA()),NA())</f>
        <v>PASS</v>
      </c>
      <c r="AD26" s="48"/>
      <c r="AF26" s="1"/>
      <c r="AG26" s="1"/>
      <c r="AH26" s="1"/>
      <c r="AI26" s="1"/>
      <c r="AJ26" s="1"/>
      <c r="AK26" s="1"/>
      <c r="AL26" s="1"/>
      <c r="AM26" s="1"/>
    </row>
    <row r="27" spans="1:54">
      <c r="R27" s="11">
        <v>45164</v>
      </c>
      <c r="S27" s="11" t="str">
        <f>Product&amp;" - "&amp;TEXT(Table14567[[#This Row],[Batch Closing Date]],"yyyy-mm-dd")</f>
        <v>WTI - 2023-08-26</v>
      </c>
      <c r="T27" s="10">
        <v>1.1000000000000001E-3</v>
      </c>
      <c r="U27" s="9">
        <v>1.5E-3</v>
      </c>
      <c r="V27" s="8">
        <f t="shared" si="0"/>
        <v>3.9999999999999996E-4</v>
      </c>
      <c r="W27" s="13">
        <f>IFERROR(ABS(Table14567[[#This Row],[Error Measured - WCA vs. Sampling]]),NA())</f>
        <v>3.9999999999999996E-4</v>
      </c>
      <c r="X27" s="7">
        <f ca="1">IFERROR(IF(COUNTIF(OFFSET(Table14567[[#This Row],[Error Magnitude - WCA vs. Sampling]],-PtsQty+1,0,PtsQty,1),"&gt;-1")=PtsQty,AVERAGE(OFFSET(Table14567[[#This Row],[Error Magnitude - WCA vs. Sampling]],-PtsQty+1,0,PtsQty,1)),NA()),NA())</f>
        <v>3.1999999999999997E-4</v>
      </c>
      <c r="Y27" s="7">
        <f ca="1">IFERROR(IF(COUNTIF(OFFSET(Table14567[[#This Row],[Error Magnitude - WCA vs. Sampling]],-PtsQty+1,0,PtsQty,1),"&gt;-1")=PtsQty,2*_xlfn.STDEV.P(OFFSET(Table14567[[#This Row],[Error Magnitude - WCA vs. Sampling]],-PtsQty+1,0,PtsQty,1)),NA()),NA())</f>
        <v>1.4966629547095764E-4</v>
      </c>
      <c r="Z27" s="7">
        <f ca="1">IFERROR(Table14567[[#This Row],[Error Magnitude - Running Mean]]+Table14567[[#This Row],[2SD]],NA())</f>
        <v>4.6966629547095758E-4</v>
      </c>
      <c r="AA27" s="7">
        <f ca="1">IFERROR(Table14567[[#This Row],[Error Magnitude - Running Mean]]-Table14567[[#This Row],[2SD]],NA())</f>
        <v>1.7033370452904233E-4</v>
      </c>
      <c r="AB27" s="7">
        <f ca="1">IFERROR(IF(COUNTIF(OFFSET(Table14567[[#This Row],[Error Magnitude - WCA vs. Sampling]],-PtsQty+1,0,PtsQty,1),"&gt;=0")=PtsQty,UncertWCAvSamp,NA()),NA())</f>
        <v>7.0710678118654751E-4</v>
      </c>
      <c r="AC27" s="7" t="str">
        <f ca="1">IFERROR(IF(COUNTIF(OFFSET(Table14567[[#This Row],[Error Magnitude - WCA vs. Sampling]],-PtsQty+1,0,PtsQty,1),"&gt;=0")=PtsQty,
IF(COUNTIF(OFFSET(Table14567[[#This Row],[Error Magnitude - WCA vs. Sampling]],-PtsQty+1,0,PtsQty,1),"&lt;="&amp;UncertWCAvSamp)=PtsQty,"PASS","FAIL"),NA()),NA())</f>
        <v>PASS</v>
      </c>
      <c r="AD27" s="48"/>
      <c r="AF27" s="1"/>
      <c r="AG27" s="1"/>
      <c r="AH27" s="1"/>
      <c r="AI27" s="1"/>
      <c r="AJ27" s="1"/>
      <c r="AK27" s="1"/>
      <c r="AL27" s="1"/>
      <c r="AM27" s="1"/>
    </row>
    <row r="28" spans="1:54">
      <c r="B28" s="1" t="str">
        <f>Location&amp;" - "&amp;Product&amp;" - "&amp;IDWCA&amp;" vs. "&amp;IDSS&amp;" - Measured Error"</f>
        <v>Station XYZ - WTI - WCA 1 vs. Metering System ABC Sampling - Measured Error</v>
      </c>
      <c r="R28" s="11">
        <v>45165</v>
      </c>
      <c r="S28" s="11" t="str">
        <f>Product&amp;" - "&amp;TEXT(Table14567[[#This Row],[Batch Closing Date]],"yyyy-mm-dd")</f>
        <v>WTI - 2023-08-27</v>
      </c>
      <c r="T28" s="10">
        <v>1.1000000000000001E-3</v>
      </c>
      <c r="U28" s="9">
        <v>1.6000000000000001E-3</v>
      </c>
      <c r="V28" s="8">
        <f t="shared" si="0"/>
        <v>5.0000000000000001E-4</v>
      </c>
      <c r="W28" s="13">
        <f>IFERROR(ABS(Table14567[[#This Row],[Error Measured - WCA vs. Sampling]]),NA())</f>
        <v>5.0000000000000001E-4</v>
      </c>
      <c r="X28" s="7">
        <f ca="1">IFERROR(IF(COUNTIF(OFFSET(Table14567[[#This Row],[Error Magnitude - WCA vs. Sampling]],-PtsQty+1,0,PtsQty,1),"&gt;-1")=PtsQty,AVERAGE(OFFSET(Table14567[[#This Row],[Error Magnitude - WCA vs. Sampling]],-PtsQty+1,0,PtsQty,1)),NA()),NA())</f>
        <v>3.3999999999999997E-4</v>
      </c>
      <c r="Y28" s="7">
        <f ca="1">IFERROR(IF(COUNTIF(OFFSET(Table14567[[#This Row],[Error Magnitude - WCA vs. Sampling]],-PtsQty+1,0,PtsQty,1),"&gt;-1")=PtsQty,2*_xlfn.STDEV.P(OFFSET(Table14567[[#This Row],[Error Magnitude - WCA vs. Sampling]],-PtsQty+1,0,PtsQty,1)),NA()),NA())</f>
        <v>1.8330302779823361E-4</v>
      </c>
      <c r="Z28" s="7">
        <f ca="1">IFERROR(Table14567[[#This Row],[Error Magnitude - Running Mean]]+Table14567[[#This Row],[2SD]],NA())</f>
        <v>5.2330302779823358E-4</v>
      </c>
      <c r="AA28" s="7">
        <f ca="1">IFERROR(Table14567[[#This Row],[Error Magnitude - Running Mean]]-Table14567[[#This Row],[2SD]],NA())</f>
        <v>1.5669697220176636E-4</v>
      </c>
      <c r="AB28" s="7">
        <f ca="1">IFERROR(IF(COUNTIF(OFFSET(Table14567[[#This Row],[Error Magnitude - WCA vs. Sampling]],-PtsQty+1,0,PtsQty,1),"&gt;=0")=PtsQty,UncertWCAvSamp,NA()),NA())</f>
        <v>7.0710678118654751E-4</v>
      </c>
      <c r="AC28" s="7" t="str">
        <f ca="1">IFERROR(IF(COUNTIF(OFFSET(Table14567[[#This Row],[Error Magnitude - WCA vs. Sampling]],-PtsQty+1,0,PtsQty,1),"&gt;=0")=PtsQty,
IF(COUNTIF(OFFSET(Table14567[[#This Row],[Error Magnitude - WCA vs. Sampling]],-PtsQty+1,0,PtsQty,1),"&lt;="&amp;UncertWCAvSamp)=PtsQty,"PASS","FAIL"),NA()),NA())</f>
        <v>PASS</v>
      </c>
      <c r="AD28" s="48"/>
      <c r="AF28" s="1"/>
      <c r="AG28" s="1"/>
      <c r="AH28" s="1"/>
      <c r="AI28" s="1"/>
      <c r="AJ28" s="1"/>
      <c r="AK28" s="1"/>
      <c r="AL28" s="1"/>
      <c r="AM28" s="1"/>
    </row>
    <row r="29" spans="1:54">
      <c r="R29" s="11">
        <v>45166</v>
      </c>
      <c r="S29" s="11" t="str">
        <f>Product&amp;" - "&amp;TEXT(Table14567[[#This Row],[Batch Closing Date]],"yyyy-mm-dd")</f>
        <v>WTI - 2023-08-28</v>
      </c>
      <c r="T29" s="10">
        <v>1.1000000000000001E-3</v>
      </c>
      <c r="U29" s="9">
        <v>1.2999999999999999E-3</v>
      </c>
      <c r="V29" s="8">
        <f t="shared" si="0"/>
        <v>1.9999999999999987E-4</v>
      </c>
      <c r="W29" s="13">
        <f>IFERROR(ABS(Table14567[[#This Row],[Error Measured - WCA vs. Sampling]]),NA())</f>
        <v>1.9999999999999987E-4</v>
      </c>
      <c r="X29" s="7">
        <f ca="1">IFERROR(IF(COUNTIF(OFFSET(Table14567[[#This Row],[Error Magnitude - WCA vs. Sampling]],-PtsQty+1,0,PtsQty,1),"&gt;-1")=PtsQty,AVERAGE(OFFSET(Table14567[[#This Row],[Error Magnitude - WCA vs. Sampling]],-PtsQty+1,0,PtsQty,1)),NA()),NA())</f>
        <v>3.3E-4</v>
      </c>
      <c r="Y29" s="7">
        <f ca="1">IFERROR(IF(COUNTIF(OFFSET(Table14567[[#This Row],[Error Magnitude - WCA vs. Sampling]],-PtsQty+1,0,PtsQty,1),"&gt;-1")=PtsQty,2*_xlfn.STDEV.P(OFFSET(Table14567[[#This Row],[Error Magnitude - WCA vs. Sampling]],-PtsQty+1,0,PtsQty,1)),NA()),NA())</f>
        <v>2.0099751242241785E-4</v>
      </c>
      <c r="Z29" s="7">
        <f ca="1">IFERROR(Table14567[[#This Row],[Error Magnitude - Running Mean]]+Table14567[[#This Row],[2SD]],NA())</f>
        <v>5.3099751242241782E-4</v>
      </c>
      <c r="AA29" s="7">
        <f ca="1">IFERROR(Table14567[[#This Row],[Error Magnitude - Running Mean]]-Table14567[[#This Row],[2SD]],NA())</f>
        <v>1.2900248757758215E-4</v>
      </c>
      <c r="AB29" s="7">
        <f ca="1">IFERROR(IF(COUNTIF(OFFSET(Table14567[[#This Row],[Error Magnitude - WCA vs. Sampling]],-PtsQty+1,0,PtsQty,1),"&gt;=0")=PtsQty,UncertWCAvSamp,NA()),NA())</f>
        <v>7.0710678118654751E-4</v>
      </c>
      <c r="AC29" s="7" t="str">
        <f ca="1">IFERROR(IF(COUNTIF(OFFSET(Table14567[[#This Row],[Error Magnitude - WCA vs. Sampling]],-PtsQty+1,0,PtsQty,1),"&gt;=0")=PtsQty,
IF(COUNTIF(OFFSET(Table14567[[#This Row],[Error Magnitude - WCA vs. Sampling]],-PtsQty+1,0,PtsQty,1),"&lt;="&amp;UncertWCAvSamp)=PtsQty,"PASS","FAIL"),NA()),NA())</f>
        <v>PASS</v>
      </c>
      <c r="AD29" s="48"/>
      <c r="AE29" s="4"/>
      <c r="AK29" s="3"/>
      <c r="AM29" s="1"/>
    </row>
    <row r="30" spans="1:54">
      <c r="R30" s="11">
        <v>45167</v>
      </c>
      <c r="S30" s="11" t="str">
        <f>Product&amp;" - "&amp;TEXT(Table14567[[#This Row],[Batch Closing Date]],"yyyy-mm-dd")</f>
        <v>WTI - 2023-08-29</v>
      </c>
      <c r="T30" s="10">
        <v>1.1000000000000001E-3</v>
      </c>
      <c r="U30" s="9">
        <v>8.9999999999999998E-4</v>
      </c>
      <c r="V30" s="8">
        <f t="shared" si="0"/>
        <v>-2.0000000000000009E-4</v>
      </c>
      <c r="W30" s="13">
        <f>IFERROR(ABS(Table14567[[#This Row],[Error Measured - WCA vs. Sampling]]),NA())</f>
        <v>2.0000000000000009E-4</v>
      </c>
      <c r="X30" s="7">
        <f ca="1">IFERROR(IF(COUNTIF(OFFSET(Table14567[[#This Row],[Error Magnitude - WCA vs. Sampling]],-PtsQty+1,0,PtsQty,1),"&gt;-1")=PtsQty,AVERAGE(OFFSET(Table14567[[#This Row],[Error Magnitude - WCA vs. Sampling]],-PtsQty+1,0,PtsQty,1)),NA()),NA())</f>
        <v>3.1E-4</v>
      </c>
      <c r="Y30" s="7">
        <f ca="1">IFERROR(IF(COUNTIF(OFFSET(Table14567[[#This Row],[Error Magnitude - WCA vs. Sampling]],-PtsQty+1,0,PtsQty,1),"&gt;-1")=PtsQty,2*_xlfn.STDEV.P(OFFSET(Table14567[[#This Row],[Error Magnitude - WCA vs. Sampling]],-PtsQty+1,0,PtsQty,1)),NA()),NA())</f>
        <v>2.08806130178211E-4</v>
      </c>
      <c r="Z30" s="7">
        <f ca="1">IFERROR(Table14567[[#This Row],[Error Magnitude - Running Mean]]+Table14567[[#This Row],[2SD]],NA())</f>
        <v>5.18806130178211E-4</v>
      </c>
      <c r="AA30" s="7">
        <f ca="1">IFERROR(Table14567[[#This Row],[Error Magnitude - Running Mean]]-Table14567[[#This Row],[2SD]],NA())</f>
        <v>1.01193869821789E-4</v>
      </c>
      <c r="AB30" s="7">
        <f ca="1">IFERROR(IF(COUNTIF(OFFSET(Table14567[[#This Row],[Error Magnitude - WCA vs. Sampling]],-PtsQty+1,0,PtsQty,1),"&gt;=0")=PtsQty,UncertWCAvSamp,NA()),NA())</f>
        <v>7.0710678118654751E-4</v>
      </c>
      <c r="AC30" s="7" t="str">
        <f ca="1">IFERROR(IF(COUNTIF(OFFSET(Table14567[[#This Row],[Error Magnitude - WCA vs. Sampling]],-PtsQty+1,0,PtsQty,1),"&gt;=0")=PtsQty,
IF(COUNTIF(OFFSET(Table14567[[#This Row],[Error Magnitude - WCA vs. Sampling]],-PtsQty+1,0,PtsQty,1),"&lt;="&amp;UncertWCAvSamp)=PtsQty,"PASS","FAIL"),NA()),NA())</f>
        <v>PASS</v>
      </c>
      <c r="AD30" s="48"/>
      <c r="AF30" s="1"/>
      <c r="AG30" s="1"/>
      <c r="AH30" s="1"/>
      <c r="AI30" s="1"/>
      <c r="AJ30" s="1"/>
      <c r="AK30" s="1"/>
      <c r="AL30" s="1"/>
      <c r="AM30" s="1"/>
    </row>
    <row r="31" spans="1:54">
      <c r="R31" s="11">
        <v>45168</v>
      </c>
      <c r="S31" s="11" t="str">
        <f>Product&amp;" - "&amp;TEXT(Table14567[[#This Row],[Batch Closing Date]],"yyyy-mm-dd")</f>
        <v>WTI - 2023-08-30</v>
      </c>
      <c r="T31" s="10">
        <v>1.1000000000000001E-3</v>
      </c>
      <c r="U31" s="9">
        <v>1.5E-3</v>
      </c>
      <c r="V31" s="8">
        <f t="shared" si="0"/>
        <v>3.9999999999999996E-4</v>
      </c>
      <c r="W31" s="13">
        <f>IFERROR(ABS(Table14567[[#This Row],[Error Measured - WCA vs. Sampling]]),NA())</f>
        <v>3.9999999999999996E-4</v>
      </c>
      <c r="X31" s="7">
        <f ca="1">IFERROR(IF(COUNTIF(OFFSET(Table14567[[#This Row],[Error Magnitude - WCA vs. Sampling]],-PtsQty+1,0,PtsQty,1),"&gt;-1")=PtsQty,AVERAGE(OFFSET(Table14567[[#This Row],[Error Magnitude - WCA vs. Sampling]],-PtsQty+1,0,PtsQty,1)),NA()),NA())</f>
        <v>3.3E-4</v>
      </c>
      <c r="Y31" s="7">
        <f ca="1">IFERROR(IF(COUNTIF(OFFSET(Table14567[[#This Row],[Error Magnitude - WCA vs. Sampling]],-PtsQty+1,0,PtsQty,1),"&gt;-1")=PtsQty,2*_xlfn.STDEV.P(OFFSET(Table14567[[#This Row],[Error Magnitude - WCA vs. Sampling]],-PtsQty+1,0,PtsQty,1)),NA()),NA())</f>
        <v>2.0099751242241777E-4</v>
      </c>
      <c r="Z31" s="7">
        <f ca="1">IFERROR(Table14567[[#This Row],[Error Magnitude - Running Mean]]+Table14567[[#This Row],[2SD]],NA())</f>
        <v>5.3099751242241772E-4</v>
      </c>
      <c r="AA31" s="7">
        <f ca="1">IFERROR(Table14567[[#This Row],[Error Magnitude - Running Mean]]-Table14567[[#This Row],[2SD]],NA())</f>
        <v>1.2900248757758223E-4</v>
      </c>
      <c r="AB31" s="7">
        <f ca="1">IFERROR(IF(COUNTIF(OFFSET(Table14567[[#This Row],[Error Magnitude - WCA vs. Sampling]],-PtsQty+1,0,PtsQty,1),"&gt;=0")=PtsQty,UncertWCAvSamp,NA()),NA())</f>
        <v>7.0710678118654751E-4</v>
      </c>
      <c r="AC31" s="7" t="str">
        <f ca="1">IFERROR(IF(COUNTIF(OFFSET(Table14567[[#This Row],[Error Magnitude - WCA vs. Sampling]],-PtsQty+1,0,PtsQty,1),"&gt;=0")=PtsQty,
IF(COUNTIF(OFFSET(Table14567[[#This Row],[Error Magnitude - WCA vs. Sampling]],-PtsQty+1,0,PtsQty,1),"&lt;="&amp;UncertWCAvSamp)=PtsQty,"PASS","FAIL"),NA()),NA())</f>
        <v>PASS</v>
      </c>
      <c r="AD31" s="48"/>
      <c r="AF31" s="1"/>
      <c r="AG31" s="1"/>
      <c r="AH31" s="1"/>
      <c r="AI31" s="1"/>
      <c r="AJ31" s="1"/>
      <c r="AK31" s="1"/>
      <c r="AL31" s="1"/>
      <c r="AM31" s="1"/>
    </row>
    <row r="32" spans="1:54">
      <c r="R32" s="11">
        <v>45169</v>
      </c>
      <c r="S32" s="11" t="str">
        <f>Product&amp;" - "&amp;TEXT(Table14567[[#This Row],[Batch Closing Date]],"yyyy-mm-dd")</f>
        <v>WTI - 2023-08-31</v>
      </c>
      <c r="T32" s="10">
        <v>1.1000000000000001E-3</v>
      </c>
      <c r="U32" s="9">
        <v>8.0000000000000004E-4</v>
      </c>
      <c r="V32" s="8">
        <f t="shared" si="0"/>
        <v>-3.0000000000000003E-4</v>
      </c>
      <c r="W32" s="13">
        <f>IFERROR(ABS(Table14567[[#This Row],[Error Measured - WCA vs. Sampling]]),NA())</f>
        <v>3.0000000000000003E-4</v>
      </c>
      <c r="X32" s="7">
        <f ca="1">IFERROR(IF(COUNTIF(OFFSET(Table14567[[#This Row],[Error Magnitude - WCA vs. Sampling]],-PtsQty+1,0,PtsQty,1),"&gt;-1")=PtsQty,AVERAGE(OFFSET(Table14567[[#This Row],[Error Magnitude - WCA vs. Sampling]],-PtsQty+1,0,PtsQty,1)),NA()),NA())</f>
        <v>3.3999999999999992E-4</v>
      </c>
      <c r="Y32" s="7">
        <f ca="1">IFERROR(IF(COUNTIF(OFFSET(Table14567[[#This Row],[Error Magnitude - WCA vs. Sampling]],-PtsQty+1,0,PtsQty,1),"&gt;-1")=PtsQty,2*_xlfn.STDEV.P(OFFSET(Table14567[[#This Row],[Error Magnitude - WCA vs. Sampling]],-PtsQty+1,0,PtsQty,1)),NA()),NA())</f>
        <v>1.8330302779823358E-4</v>
      </c>
      <c r="Z32" s="7">
        <f ca="1">IFERROR(Table14567[[#This Row],[Error Magnitude - Running Mean]]+Table14567[[#This Row],[2SD]],NA())</f>
        <v>5.2330302779823347E-4</v>
      </c>
      <c r="AA32" s="7">
        <f ca="1">IFERROR(Table14567[[#This Row],[Error Magnitude - Running Mean]]-Table14567[[#This Row],[2SD]],NA())</f>
        <v>1.5669697220176634E-4</v>
      </c>
      <c r="AB32" s="7">
        <f ca="1">IFERROR(IF(COUNTIF(OFFSET(Table14567[[#This Row],[Error Magnitude - WCA vs. Sampling]],-PtsQty+1,0,PtsQty,1),"&gt;=0")=PtsQty,UncertWCAvSamp,NA()),NA())</f>
        <v>7.0710678118654751E-4</v>
      </c>
      <c r="AC32" s="7" t="str">
        <f ca="1">IFERROR(IF(COUNTIF(OFFSET(Table14567[[#This Row],[Error Magnitude - WCA vs. Sampling]],-PtsQty+1,0,PtsQty,1),"&gt;=0")=PtsQty,
IF(COUNTIF(OFFSET(Table14567[[#This Row],[Error Magnitude - WCA vs. Sampling]],-PtsQty+1,0,PtsQty,1),"&lt;="&amp;UncertWCAvSamp)=PtsQty,"PASS","FAIL"),NA()),NA())</f>
        <v>PASS</v>
      </c>
      <c r="AD32" s="48"/>
      <c r="AF32" s="1"/>
      <c r="AG32" s="1"/>
      <c r="AH32" s="1"/>
      <c r="AI32" s="1"/>
      <c r="AJ32" s="1"/>
      <c r="AK32" s="1"/>
      <c r="AL32" s="1"/>
      <c r="AM32" s="1"/>
    </row>
    <row r="33" spans="18:39">
      <c r="R33" s="11">
        <v>45170</v>
      </c>
      <c r="S33" s="11" t="str">
        <f>Product&amp;" - "&amp;TEXT(Table14567[[#This Row],[Batch Closing Date]],"yyyy-mm-dd")</f>
        <v>WTI - 2023-09-01</v>
      </c>
      <c r="T33" s="10">
        <v>1.1000000000000001E-3</v>
      </c>
      <c r="U33" s="9">
        <v>1.6000000000000001E-3</v>
      </c>
      <c r="V33" s="8">
        <f t="shared" si="0"/>
        <v>5.0000000000000001E-4</v>
      </c>
      <c r="W33" s="13">
        <f>IFERROR(ABS(Table14567[[#This Row],[Error Measured - WCA vs. Sampling]]),NA())</f>
        <v>5.0000000000000001E-4</v>
      </c>
      <c r="X33" s="7">
        <f ca="1">IFERROR(IF(COUNTIF(OFFSET(Table14567[[#This Row],[Error Magnitude - WCA vs. Sampling]],-PtsQty+1,0,PtsQty,1),"&gt;-1")=PtsQty,AVERAGE(OFFSET(Table14567[[#This Row],[Error Magnitude - WCA vs. Sampling]],-PtsQty+1,0,PtsQty,1)),NA()),NA())</f>
        <v>3.5E-4</v>
      </c>
      <c r="Y33" s="7">
        <f ca="1">IFERROR(IF(COUNTIF(OFFSET(Table14567[[#This Row],[Error Magnitude - WCA vs. Sampling]],-PtsQty+1,0,PtsQty,1),"&gt;-1")=PtsQty,2*_xlfn.STDEV.P(OFFSET(Table14567[[#This Row],[Error Magnitude - WCA vs. Sampling]],-PtsQty+1,0,PtsQty,1)),NA()),NA())</f>
        <v>2.04939015319192E-4</v>
      </c>
      <c r="Z33" s="7">
        <f ca="1">IFERROR(Table14567[[#This Row],[Error Magnitude - Running Mean]]+Table14567[[#This Row],[2SD]],NA())</f>
        <v>5.5493901531919205E-4</v>
      </c>
      <c r="AA33" s="7">
        <f ca="1">IFERROR(Table14567[[#This Row],[Error Magnitude - Running Mean]]-Table14567[[#This Row],[2SD]],NA())</f>
        <v>1.45060984680808E-4</v>
      </c>
      <c r="AB33" s="7">
        <f ca="1">IFERROR(IF(COUNTIF(OFFSET(Table14567[[#This Row],[Error Magnitude - WCA vs. Sampling]],-PtsQty+1,0,PtsQty,1),"&gt;=0")=PtsQty,UncertWCAvSamp,NA()),NA())</f>
        <v>7.0710678118654751E-4</v>
      </c>
      <c r="AC33" s="7" t="str">
        <f ca="1">IFERROR(IF(COUNTIF(OFFSET(Table14567[[#This Row],[Error Magnitude - WCA vs. Sampling]],-PtsQty+1,0,PtsQty,1),"&gt;=0")=PtsQty,
IF(COUNTIF(OFFSET(Table14567[[#This Row],[Error Magnitude - WCA vs. Sampling]],-PtsQty+1,0,PtsQty,1),"&lt;="&amp;UncertWCAvSamp)=PtsQty,"PASS","FAIL"),NA()),NA())</f>
        <v>PASS</v>
      </c>
      <c r="AD33" s="48"/>
      <c r="AF33" s="1"/>
      <c r="AG33" s="1"/>
      <c r="AH33" s="1"/>
      <c r="AI33" s="1"/>
      <c r="AJ33" s="1"/>
      <c r="AK33" s="1"/>
      <c r="AL33" s="1"/>
      <c r="AM33" s="1"/>
    </row>
    <row r="34" spans="18:39">
      <c r="R34" s="11">
        <v>45171</v>
      </c>
      <c r="S34" s="11" t="str">
        <f>Product&amp;" - "&amp;TEXT(Table14567[[#This Row],[Batch Closing Date]],"yyyy-mm-dd")</f>
        <v>WTI - 2023-09-02</v>
      </c>
      <c r="T34" s="10">
        <v>1.1000000000000001E-3</v>
      </c>
      <c r="U34" s="9">
        <v>1.5E-3</v>
      </c>
      <c r="V34" s="8">
        <f t="shared" ref="V34:V65" si="1">+U34-T34</f>
        <v>3.9999999999999996E-4</v>
      </c>
      <c r="W34" s="13">
        <f>IFERROR(ABS(Table14567[[#This Row],[Error Measured - WCA vs. Sampling]]),NA())</f>
        <v>3.9999999999999996E-4</v>
      </c>
      <c r="X34" s="7">
        <f ca="1">IFERROR(IF(COUNTIF(OFFSET(Table14567[[#This Row],[Error Magnitude - WCA vs. Sampling]],-PtsQty+1,0,PtsQty,1),"&gt;-1")=PtsQty,AVERAGE(OFFSET(Table14567[[#This Row],[Error Magnitude - WCA vs. Sampling]],-PtsQty+1,0,PtsQty,1)),NA()),NA())</f>
        <v>3.5999999999999997E-4</v>
      </c>
      <c r="Y34" s="7">
        <f ca="1">IFERROR(IF(COUNTIF(OFFSET(Table14567[[#This Row],[Error Magnitude - WCA vs. Sampling]],-PtsQty+1,0,PtsQty,1),"&gt;-1")=PtsQty,2*_xlfn.STDEV.P(OFFSET(Table14567[[#This Row],[Error Magnitude - WCA vs. Sampling]],-PtsQty+1,0,PtsQty,1)),NA()),NA())</f>
        <v>2.0396078054371139E-4</v>
      </c>
      <c r="Z34" s="7">
        <f ca="1">IFERROR(Table14567[[#This Row],[Error Magnitude - Running Mean]]+Table14567[[#This Row],[2SD]],NA())</f>
        <v>5.6396078054371133E-4</v>
      </c>
      <c r="AA34" s="7">
        <f ca="1">IFERROR(Table14567[[#This Row],[Error Magnitude - Running Mean]]-Table14567[[#This Row],[2SD]],NA())</f>
        <v>1.5603921945628858E-4</v>
      </c>
      <c r="AB34" s="7">
        <f ca="1">IFERROR(IF(COUNTIF(OFFSET(Table14567[[#This Row],[Error Magnitude - WCA vs. Sampling]],-PtsQty+1,0,PtsQty,1),"&gt;=0")=PtsQty,UncertWCAvSamp,NA()),NA())</f>
        <v>7.0710678118654751E-4</v>
      </c>
      <c r="AC34" s="7" t="str">
        <f ca="1">IFERROR(IF(COUNTIF(OFFSET(Table14567[[#This Row],[Error Magnitude - WCA vs. Sampling]],-PtsQty+1,0,PtsQty,1),"&gt;=0")=PtsQty,
IF(COUNTIF(OFFSET(Table14567[[#This Row],[Error Magnitude - WCA vs. Sampling]],-PtsQty+1,0,PtsQty,1),"&lt;="&amp;UncertWCAvSamp)=PtsQty,"PASS","FAIL"),NA()),NA())</f>
        <v>PASS</v>
      </c>
      <c r="AD34" s="48"/>
      <c r="AF34" s="1"/>
      <c r="AG34" s="1"/>
      <c r="AH34" s="1"/>
      <c r="AI34" s="1"/>
      <c r="AJ34" s="1"/>
      <c r="AK34" s="1"/>
      <c r="AL34" s="1"/>
      <c r="AM34" s="1"/>
    </row>
    <row r="35" spans="18:39">
      <c r="R35" s="11">
        <v>45172</v>
      </c>
      <c r="S35" s="11" t="str">
        <f>Product&amp;" - "&amp;TEXT(Table14567[[#This Row],[Batch Closing Date]],"yyyy-mm-dd")</f>
        <v>WTI - 2023-09-03</v>
      </c>
      <c r="T35" s="10">
        <v>1.1000000000000001E-3</v>
      </c>
      <c r="U35" s="9">
        <v>1.2999999999999999E-3</v>
      </c>
      <c r="V35" s="8">
        <f t="shared" si="1"/>
        <v>1.9999999999999987E-4</v>
      </c>
      <c r="W35" s="13">
        <f>IFERROR(ABS(Table14567[[#This Row],[Error Measured - WCA vs. Sampling]]),NA())</f>
        <v>1.9999999999999987E-4</v>
      </c>
      <c r="X35" s="7">
        <f ca="1">IFERROR(IF(COUNTIF(OFFSET(Table14567[[#This Row],[Error Magnitude - WCA vs. Sampling]],-PtsQty+1,0,PtsQty,1),"&gt;-1")=PtsQty,AVERAGE(OFFSET(Table14567[[#This Row],[Error Magnitude - WCA vs. Sampling]],-PtsQty+1,0,PtsQty,1)),NA()),NA())</f>
        <v>3.3999999999999992E-4</v>
      </c>
      <c r="Y35" s="7">
        <f ca="1">IFERROR(IF(COUNTIF(OFFSET(Table14567[[#This Row],[Error Magnitude - WCA vs. Sampling]],-PtsQty+1,0,PtsQty,1),"&gt;-1")=PtsQty,2*_xlfn.STDEV.P(OFFSET(Table14567[[#This Row],[Error Magnitude - WCA vs. Sampling]],-PtsQty+1,0,PtsQty,1)),NA()),NA())</f>
        <v>2.2271057451320089E-4</v>
      </c>
      <c r="Z35" s="7">
        <f ca="1">IFERROR(Table14567[[#This Row],[Error Magnitude - Running Mean]]+Table14567[[#This Row],[2SD]],NA())</f>
        <v>5.627105745132008E-4</v>
      </c>
      <c r="AA35" s="7">
        <f ca="1">IFERROR(Table14567[[#This Row],[Error Magnitude - Running Mean]]-Table14567[[#This Row],[2SD]],NA())</f>
        <v>1.1728942548679903E-4</v>
      </c>
      <c r="AB35" s="7">
        <f ca="1">IFERROR(IF(COUNTIF(OFFSET(Table14567[[#This Row],[Error Magnitude - WCA vs. Sampling]],-PtsQty+1,0,PtsQty,1),"&gt;=0")=PtsQty,UncertWCAvSamp,NA()),NA())</f>
        <v>7.0710678118654751E-4</v>
      </c>
      <c r="AC35" s="7" t="str">
        <f ca="1">IFERROR(IF(COUNTIF(OFFSET(Table14567[[#This Row],[Error Magnitude - WCA vs. Sampling]],-PtsQty+1,0,PtsQty,1),"&gt;=0")=PtsQty,
IF(COUNTIF(OFFSET(Table14567[[#This Row],[Error Magnitude - WCA vs. Sampling]],-PtsQty+1,0,PtsQty,1),"&lt;="&amp;UncertWCAvSamp)=PtsQty,"PASS","FAIL"),NA()),NA())</f>
        <v>PASS</v>
      </c>
      <c r="AD35" s="48"/>
      <c r="AF35" s="1"/>
      <c r="AG35" s="1"/>
      <c r="AH35" s="1"/>
      <c r="AI35" s="1"/>
      <c r="AJ35" s="1"/>
      <c r="AK35" s="1"/>
      <c r="AL35" s="1"/>
      <c r="AM35" s="1"/>
    </row>
    <row r="36" spans="18:39">
      <c r="R36" s="11">
        <v>45173</v>
      </c>
      <c r="S36" s="11" t="str">
        <f>Product&amp;" - "&amp;TEXT(Table14567[[#This Row],[Batch Closing Date]],"yyyy-mm-dd")</f>
        <v>WTI - 2023-09-04</v>
      </c>
      <c r="T36" s="10">
        <v>1.1000000000000001E-3</v>
      </c>
      <c r="U36" s="9">
        <v>8.9999999999999998E-4</v>
      </c>
      <c r="V36" s="8">
        <f t="shared" si="1"/>
        <v>-2.0000000000000009E-4</v>
      </c>
      <c r="W36" s="13">
        <f>IFERROR(ABS(Table14567[[#This Row],[Error Measured - WCA vs. Sampling]]),NA())</f>
        <v>2.0000000000000009E-4</v>
      </c>
      <c r="X36" s="7">
        <f ca="1">IFERROR(IF(COUNTIF(OFFSET(Table14567[[#This Row],[Error Magnitude - WCA vs. Sampling]],-PtsQty+1,0,PtsQty,1),"&gt;-1")=PtsQty,AVERAGE(OFFSET(Table14567[[#This Row],[Error Magnitude - WCA vs. Sampling]],-PtsQty+1,0,PtsQty,1)),NA()),NA())</f>
        <v>3.2999999999999994E-4</v>
      </c>
      <c r="Y36" s="7">
        <f ca="1">IFERROR(IF(COUNTIF(OFFSET(Table14567[[#This Row],[Error Magnitude - WCA vs. Sampling]],-PtsQty+1,0,PtsQty,1),"&gt;-1")=PtsQty,2*_xlfn.STDEV.P(OFFSET(Table14567[[#This Row],[Error Magnitude - WCA vs. Sampling]],-PtsQty+1,0,PtsQty,1)),NA()),NA())</f>
        <v>2.3748684174075839E-4</v>
      </c>
      <c r="Z36" s="7">
        <f ca="1">IFERROR(Table14567[[#This Row],[Error Magnitude - Running Mean]]+Table14567[[#This Row],[2SD]],NA())</f>
        <v>5.6748684174075833E-4</v>
      </c>
      <c r="AA36" s="7">
        <f ca="1">IFERROR(Table14567[[#This Row],[Error Magnitude - Running Mean]]-Table14567[[#This Row],[2SD]],NA())</f>
        <v>9.2513158259241554E-5</v>
      </c>
      <c r="AB36" s="7">
        <f ca="1">IFERROR(IF(COUNTIF(OFFSET(Table14567[[#This Row],[Error Magnitude - WCA vs. Sampling]],-PtsQty+1,0,PtsQty,1),"&gt;=0")=PtsQty,UncertWCAvSamp,NA()),NA())</f>
        <v>7.0710678118654751E-4</v>
      </c>
      <c r="AC36" s="7" t="str">
        <f ca="1">IFERROR(IF(COUNTIF(OFFSET(Table14567[[#This Row],[Error Magnitude - WCA vs. Sampling]],-PtsQty+1,0,PtsQty,1),"&gt;=0")=PtsQty,
IF(COUNTIF(OFFSET(Table14567[[#This Row],[Error Magnitude - WCA vs. Sampling]],-PtsQty+1,0,PtsQty,1),"&lt;="&amp;UncertWCAvSamp)=PtsQty,"PASS","FAIL"),NA()),NA())</f>
        <v>PASS</v>
      </c>
      <c r="AD36" s="48"/>
      <c r="AF36" s="1"/>
      <c r="AG36" s="1"/>
      <c r="AH36" s="1"/>
      <c r="AI36" s="1"/>
      <c r="AJ36" s="1"/>
      <c r="AK36" s="1"/>
      <c r="AL36" s="1"/>
      <c r="AM36" s="1"/>
    </row>
    <row r="37" spans="18:39">
      <c r="R37" s="11">
        <v>45174</v>
      </c>
      <c r="S37" s="11" t="str">
        <f>Product&amp;" - "&amp;TEXT(Table14567[[#This Row],[Batch Closing Date]],"yyyy-mm-dd")</f>
        <v>WTI - 2023-09-05</v>
      </c>
      <c r="T37" s="10">
        <v>1.1000000000000001E-3</v>
      </c>
      <c r="U37" s="9">
        <v>1.5E-3</v>
      </c>
      <c r="V37" s="8">
        <f t="shared" si="1"/>
        <v>3.9999999999999996E-4</v>
      </c>
      <c r="W37" s="13">
        <f>IFERROR(ABS(Table14567[[#This Row],[Error Measured - WCA vs. Sampling]]),NA())</f>
        <v>3.9999999999999996E-4</v>
      </c>
      <c r="X37" s="7">
        <f ca="1">IFERROR(IF(COUNTIF(OFFSET(Table14567[[#This Row],[Error Magnitude - WCA vs. Sampling]],-PtsQty+1,0,PtsQty,1),"&gt;-1")=PtsQty,AVERAGE(OFFSET(Table14567[[#This Row],[Error Magnitude - WCA vs. Sampling]],-PtsQty+1,0,PtsQty,1)),NA()),NA())</f>
        <v>3.2999999999999989E-4</v>
      </c>
      <c r="Y37" s="7">
        <f ca="1">IFERROR(IF(COUNTIF(OFFSET(Table14567[[#This Row],[Error Magnitude - WCA vs. Sampling]],-PtsQty+1,0,PtsQty,1),"&gt;-1")=PtsQty,2*_xlfn.STDEV.P(OFFSET(Table14567[[#This Row],[Error Magnitude - WCA vs. Sampling]],-PtsQty+1,0,PtsQty,1)),NA()),NA())</f>
        <v>2.3748684174075836E-4</v>
      </c>
      <c r="Z37" s="7">
        <f ca="1">IFERROR(Table14567[[#This Row],[Error Magnitude - Running Mean]]+Table14567[[#This Row],[2SD]],NA())</f>
        <v>5.6748684174075823E-4</v>
      </c>
      <c r="AA37" s="7">
        <f ca="1">IFERROR(Table14567[[#This Row],[Error Magnitude - Running Mean]]-Table14567[[#This Row],[2SD]],NA())</f>
        <v>9.2513158259241527E-5</v>
      </c>
      <c r="AB37" s="7">
        <f ca="1">IFERROR(IF(COUNTIF(OFFSET(Table14567[[#This Row],[Error Magnitude - WCA vs. Sampling]],-PtsQty+1,0,PtsQty,1),"&gt;=0")=PtsQty,UncertWCAvSamp,NA()),NA())</f>
        <v>7.0710678118654751E-4</v>
      </c>
      <c r="AC37" s="7" t="str">
        <f ca="1">IFERROR(IF(COUNTIF(OFFSET(Table14567[[#This Row],[Error Magnitude - WCA vs. Sampling]],-PtsQty+1,0,PtsQty,1),"&gt;=0")=PtsQty,
IF(COUNTIF(OFFSET(Table14567[[#This Row],[Error Magnitude - WCA vs. Sampling]],-PtsQty+1,0,PtsQty,1),"&lt;="&amp;UncertWCAvSamp)=PtsQty,"PASS","FAIL"),NA()),NA())</f>
        <v>PASS</v>
      </c>
      <c r="AD37" s="48"/>
      <c r="AF37" s="1"/>
      <c r="AG37" s="1"/>
      <c r="AH37" s="1"/>
      <c r="AI37" s="1"/>
      <c r="AJ37" s="1"/>
      <c r="AK37" s="1"/>
      <c r="AL37" s="1"/>
      <c r="AM37" s="1"/>
    </row>
    <row r="38" spans="18:39">
      <c r="R38" s="11">
        <v>45175</v>
      </c>
      <c r="S38" s="11" t="str">
        <f>Product&amp;" - "&amp;TEXT(Table14567[[#This Row],[Batch Closing Date]],"yyyy-mm-dd")</f>
        <v>WTI - 2023-09-06</v>
      </c>
      <c r="T38" s="10">
        <v>1.1000000000000001E-3</v>
      </c>
      <c r="U38" s="9">
        <v>8.0000000000000004E-4</v>
      </c>
      <c r="V38" s="8">
        <f t="shared" si="1"/>
        <v>-3.0000000000000003E-4</v>
      </c>
      <c r="W38" s="13">
        <f>IFERROR(ABS(Table14567[[#This Row],[Error Measured - WCA vs. Sampling]]),NA())</f>
        <v>3.0000000000000003E-4</v>
      </c>
      <c r="X38" s="7">
        <f ca="1">IFERROR(IF(COUNTIF(OFFSET(Table14567[[#This Row],[Error Magnitude - WCA vs. Sampling]],-PtsQty+1,0,PtsQty,1),"&gt;-1")=PtsQty,AVERAGE(OFFSET(Table14567[[#This Row],[Error Magnitude - WCA vs. Sampling]],-PtsQty+1,0,PtsQty,1)),NA()),NA())</f>
        <v>3.0999999999999995E-4</v>
      </c>
      <c r="Y38" s="7">
        <f ca="1">IFERROR(IF(COUNTIF(OFFSET(Table14567[[#This Row],[Error Magnitude - WCA vs. Sampling]],-PtsQty+1,0,PtsQty,1),"&gt;-1")=PtsQty,2*_xlfn.STDEV.P(OFFSET(Table14567[[#This Row],[Error Magnitude - WCA vs. Sampling]],-PtsQty+1,0,PtsQty,1)),NA()),NA())</f>
        <v>2.0880613017821098E-4</v>
      </c>
      <c r="Z38" s="7">
        <f ca="1">IFERROR(Table14567[[#This Row],[Error Magnitude - Running Mean]]+Table14567[[#This Row],[2SD]],NA())</f>
        <v>5.188061301782109E-4</v>
      </c>
      <c r="AA38" s="7">
        <f ca="1">IFERROR(Table14567[[#This Row],[Error Magnitude - Running Mean]]-Table14567[[#This Row],[2SD]],NA())</f>
        <v>1.0119386982178897E-4</v>
      </c>
      <c r="AB38" s="7">
        <f ca="1">IFERROR(IF(COUNTIF(OFFSET(Table14567[[#This Row],[Error Magnitude - WCA vs. Sampling]],-PtsQty+1,0,PtsQty,1),"&gt;=0")=PtsQty,UncertWCAvSamp,NA()),NA())</f>
        <v>7.0710678118654751E-4</v>
      </c>
      <c r="AC38" s="7" t="str">
        <f ca="1">IFERROR(IF(COUNTIF(OFFSET(Table14567[[#This Row],[Error Magnitude - WCA vs. Sampling]],-PtsQty+1,0,PtsQty,1),"&gt;=0")=PtsQty,
IF(COUNTIF(OFFSET(Table14567[[#This Row],[Error Magnitude - WCA vs. Sampling]],-PtsQty+1,0,PtsQty,1),"&lt;="&amp;UncertWCAvSamp)=PtsQty,"PASS","FAIL"),NA()),NA())</f>
        <v>PASS</v>
      </c>
      <c r="AD38" s="48"/>
      <c r="AF38" s="1"/>
      <c r="AG38" s="1"/>
      <c r="AH38" s="1"/>
      <c r="AI38" s="1"/>
      <c r="AJ38" s="1"/>
      <c r="AK38" s="1"/>
      <c r="AL38" s="1"/>
      <c r="AM38" s="1"/>
    </row>
    <row r="39" spans="18:39">
      <c r="R39" s="11">
        <v>45176</v>
      </c>
      <c r="S39" s="11" t="str">
        <f>Product&amp;" - "&amp;TEXT(Table14567[[#This Row],[Batch Closing Date]],"yyyy-mm-dd")</f>
        <v>WTI - 2023-09-07</v>
      </c>
      <c r="T39" s="10">
        <v>1.1000000000000001E-3</v>
      </c>
      <c r="U39" s="9">
        <v>6.9999999999999999E-4</v>
      </c>
      <c r="V39" s="8">
        <f t="shared" si="1"/>
        <v>-4.0000000000000007E-4</v>
      </c>
      <c r="W39" s="13">
        <f>IFERROR(ABS(Table14567[[#This Row],[Error Measured - WCA vs. Sampling]]),NA())</f>
        <v>4.0000000000000007E-4</v>
      </c>
      <c r="X39" s="7">
        <f ca="1">IFERROR(IF(COUNTIF(OFFSET(Table14567[[#This Row],[Error Magnitude - WCA vs. Sampling]],-PtsQty+1,0,PtsQty,1),"&gt;-1")=PtsQty,AVERAGE(OFFSET(Table14567[[#This Row],[Error Magnitude - WCA vs. Sampling]],-PtsQty+1,0,PtsQty,1)),NA()),NA())</f>
        <v>3.3E-4</v>
      </c>
      <c r="Y39" s="7">
        <f ca="1">IFERROR(IF(COUNTIF(OFFSET(Table14567[[#This Row],[Error Magnitude - WCA vs. Sampling]],-PtsQty+1,0,PtsQty,1),"&gt;-1")=PtsQty,2*_xlfn.STDEV.P(OFFSET(Table14567[[#This Row],[Error Magnitude - WCA vs. Sampling]],-PtsQty+1,0,PtsQty,1)),NA()),NA())</f>
        <v>2.009975124224178E-4</v>
      </c>
      <c r="Z39" s="7">
        <f ca="1">IFERROR(Table14567[[#This Row],[Error Magnitude - Running Mean]]+Table14567[[#This Row],[2SD]],NA())</f>
        <v>5.3099751242241782E-4</v>
      </c>
      <c r="AA39" s="7">
        <f ca="1">IFERROR(Table14567[[#This Row],[Error Magnitude - Running Mean]]-Table14567[[#This Row],[2SD]],NA())</f>
        <v>1.290024875775822E-4</v>
      </c>
      <c r="AB39" s="7">
        <f ca="1">IFERROR(IF(COUNTIF(OFFSET(Table14567[[#This Row],[Error Magnitude - WCA vs. Sampling]],-PtsQty+1,0,PtsQty,1),"&gt;=0")=PtsQty,UncertWCAvSamp,NA()),NA())</f>
        <v>7.0710678118654751E-4</v>
      </c>
      <c r="AC39" s="7" t="str">
        <f ca="1">IFERROR(IF(COUNTIF(OFFSET(Table14567[[#This Row],[Error Magnitude - WCA vs. Sampling]],-PtsQty+1,0,PtsQty,1),"&gt;=0")=PtsQty,
IF(COUNTIF(OFFSET(Table14567[[#This Row],[Error Magnitude - WCA vs. Sampling]],-PtsQty+1,0,PtsQty,1),"&lt;="&amp;UncertWCAvSamp)=PtsQty,"PASS","FAIL"),NA()),NA())</f>
        <v>PASS</v>
      </c>
      <c r="AD39" s="48"/>
      <c r="AF39" s="1"/>
      <c r="AG39" s="1"/>
      <c r="AH39" s="1"/>
      <c r="AI39" s="1"/>
      <c r="AJ39" s="1"/>
      <c r="AK39" s="1"/>
      <c r="AL39" s="1"/>
      <c r="AM39" s="1"/>
    </row>
    <row r="40" spans="18:39">
      <c r="R40" s="11">
        <v>45177</v>
      </c>
      <c r="S40" s="11" t="str">
        <f>Product&amp;" - "&amp;TEXT(Table14567[[#This Row],[Batch Closing Date]],"yyyy-mm-dd")</f>
        <v>WTI - 2023-09-08</v>
      </c>
      <c r="T40" s="10">
        <v>1.1000000000000001E-3</v>
      </c>
      <c r="U40" s="9">
        <v>1.5E-3</v>
      </c>
      <c r="V40" s="8">
        <f t="shared" si="1"/>
        <v>3.9999999999999996E-4</v>
      </c>
      <c r="W40" s="13">
        <f>IFERROR(ABS(Table14567[[#This Row],[Error Measured - WCA vs. Sampling]]),NA())</f>
        <v>3.9999999999999996E-4</v>
      </c>
      <c r="X40" s="7">
        <f ca="1">IFERROR(IF(COUNTIF(OFFSET(Table14567[[#This Row],[Error Magnitude - WCA vs. Sampling]],-PtsQty+1,0,PtsQty,1),"&gt;-1")=PtsQty,AVERAGE(OFFSET(Table14567[[#This Row],[Error Magnitude - WCA vs. Sampling]],-PtsQty+1,0,PtsQty,1)),NA()),NA())</f>
        <v>3.5000000000000005E-4</v>
      </c>
      <c r="Y40" s="7">
        <f ca="1">IFERROR(IF(COUNTIF(OFFSET(Table14567[[#This Row],[Error Magnitude - WCA vs. Sampling]],-PtsQty+1,0,PtsQty,1),"&gt;-1")=PtsQty,2*_xlfn.STDEV.P(OFFSET(Table14567[[#This Row],[Error Magnitude - WCA vs. Sampling]],-PtsQty+1,0,PtsQty,1)),NA()),NA())</f>
        <v>1.8439088914585776E-4</v>
      </c>
      <c r="Z40" s="7">
        <f ca="1">IFERROR(Table14567[[#This Row],[Error Magnitude - Running Mean]]+Table14567[[#This Row],[2SD]],NA())</f>
        <v>5.3439088914585778E-4</v>
      </c>
      <c r="AA40" s="7">
        <f ca="1">IFERROR(Table14567[[#This Row],[Error Magnitude - Running Mean]]-Table14567[[#This Row],[2SD]],NA())</f>
        <v>1.6560911085414229E-4</v>
      </c>
      <c r="AB40" s="7">
        <f ca="1">IFERROR(IF(COUNTIF(OFFSET(Table14567[[#This Row],[Error Magnitude - WCA vs. Sampling]],-PtsQty+1,0,PtsQty,1),"&gt;=0")=PtsQty,UncertWCAvSamp,NA()),NA())</f>
        <v>7.0710678118654751E-4</v>
      </c>
      <c r="AC40" s="7" t="str">
        <f ca="1">IFERROR(IF(COUNTIF(OFFSET(Table14567[[#This Row],[Error Magnitude - WCA vs. Sampling]],-PtsQty+1,0,PtsQty,1),"&gt;=0")=PtsQty,
IF(COUNTIF(OFFSET(Table14567[[#This Row],[Error Magnitude - WCA vs. Sampling]],-PtsQty+1,0,PtsQty,1),"&lt;="&amp;UncertWCAvSamp)=PtsQty,"PASS","FAIL"),NA()),NA())</f>
        <v>PASS</v>
      </c>
      <c r="AD40" s="48"/>
      <c r="AF40" s="1"/>
      <c r="AG40" s="1"/>
      <c r="AH40" s="1"/>
      <c r="AI40" s="1"/>
      <c r="AJ40" s="1"/>
      <c r="AK40" s="1"/>
      <c r="AL40" s="1"/>
      <c r="AM40" s="1"/>
    </row>
    <row r="41" spans="18:39">
      <c r="R41" s="11">
        <v>45178</v>
      </c>
      <c r="S41" s="11" t="str">
        <f>Product&amp;" - "&amp;TEXT(Table14567[[#This Row],[Batch Closing Date]],"yyyy-mm-dd")</f>
        <v>WTI - 2023-09-09</v>
      </c>
      <c r="T41" s="10">
        <v>1.1000000000000001E-3</v>
      </c>
      <c r="U41" s="9">
        <v>1.2999999999999999E-3</v>
      </c>
      <c r="V41" s="8">
        <f t="shared" si="1"/>
        <v>1.9999999999999987E-4</v>
      </c>
      <c r="W41" s="13">
        <f>IFERROR(ABS(Table14567[[#This Row],[Error Measured - WCA vs. Sampling]]),NA())</f>
        <v>1.9999999999999987E-4</v>
      </c>
      <c r="X41" s="7">
        <f ca="1">IFERROR(IF(COUNTIF(OFFSET(Table14567[[#This Row],[Error Magnitude - WCA vs. Sampling]],-PtsQty+1,0,PtsQty,1),"&gt;-1")=PtsQty,AVERAGE(OFFSET(Table14567[[#This Row],[Error Magnitude - WCA vs. Sampling]],-PtsQty+1,0,PtsQty,1)),NA()),NA())</f>
        <v>3.3E-4</v>
      </c>
      <c r="Y41" s="7">
        <f ca="1">IFERROR(IF(COUNTIF(OFFSET(Table14567[[#This Row],[Error Magnitude - WCA vs. Sampling]],-PtsQty+1,0,PtsQty,1),"&gt;-1")=PtsQty,2*_xlfn.STDEV.P(OFFSET(Table14567[[#This Row],[Error Magnitude - WCA vs. Sampling]],-PtsQty+1,0,PtsQty,1)),NA()),NA())</f>
        <v>2.0099751242241785E-4</v>
      </c>
      <c r="Z41" s="7">
        <f ca="1">IFERROR(Table14567[[#This Row],[Error Magnitude - Running Mean]]+Table14567[[#This Row],[2SD]],NA())</f>
        <v>5.3099751242241782E-4</v>
      </c>
      <c r="AA41" s="7">
        <f ca="1">IFERROR(Table14567[[#This Row],[Error Magnitude - Running Mean]]-Table14567[[#This Row],[2SD]],NA())</f>
        <v>1.2900248757758215E-4</v>
      </c>
      <c r="AB41" s="7">
        <f ca="1">IFERROR(IF(COUNTIF(OFFSET(Table14567[[#This Row],[Error Magnitude - WCA vs. Sampling]],-PtsQty+1,0,PtsQty,1),"&gt;=0")=PtsQty,UncertWCAvSamp,NA()),NA())</f>
        <v>7.0710678118654751E-4</v>
      </c>
      <c r="AC41" s="7" t="str">
        <f ca="1">IFERROR(IF(COUNTIF(OFFSET(Table14567[[#This Row],[Error Magnitude - WCA vs. Sampling]],-PtsQty+1,0,PtsQty,1),"&gt;=0")=PtsQty,
IF(COUNTIF(OFFSET(Table14567[[#This Row],[Error Magnitude - WCA vs. Sampling]],-PtsQty+1,0,PtsQty,1),"&lt;="&amp;UncertWCAvSamp)=PtsQty,"PASS","FAIL"),NA()),NA())</f>
        <v>PASS</v>
      </c>
      <c r="AD41" s="48"/>
      <c r="AF41" s="1"/>
      <c r="AG41" s="1"/>
      <c r="AH41" s="1"/>
      <c r="AI41" s="1"/>
      <c r="AJ41" s="1"/>
      <c r="AK41" s="1"/>
      <c r="AL41" s="1"/>
      <c r="AM41" s="1"/>
    </row>
    <row r="42" spans="18:39">
      <c r="R42" s="11">
        <v>45179</v>
      </c>
      <c r="S42" s="11" t="str">
        <f>Product&amp;" - "&amp;TEXT(Table14567[[#This Row],[Batch Closing Date]],"yyyy-mm-dd")</f>
        <v>WTI - 2023-09-10</v>
      </c>
      <c r="T42" s="10">
        <v>1.1000000000000001E-3</v>
      </c>
      <c r="U42" s="9">
        <v>8.9999999999999998E-4</v>
      </c>
      <c r="V42" s="8">
        <f t="shared" si="1"/>
        <v>-2.0000000000000009E-4</v>
      </c>
      <c r="W42" s="13">
        <f>IFERROR(ABS(Table14567[[#This Row],[Error Measured - WCA vs. Sampling]]),NA())</f>
        <v>2.0000000000000009E-4</v>
      </c>
      <c r="X42" s="7">
        <f ca="1">IFERROR(IF(COUNTIF(OFFSET(Table14567[[#This Row],[Error Magnitude - WCA vs. Sampling]],-PtsQty+1,0,PtsQty,1),"&gt;-1")=PtsQty,AVERAGE(OFFSET(Table14567[[#This Row],[Error Magnitude - WCA vs. Sampling]],-PtsQty+1,0,PtsQty,1)),NA()),NA())</f>
        <v>3.2000000000000003E-4</v>
      </c>
      <c r="Y42" s="7">
        <f ca="1">IFERROR(IF(COUNTIF(OFFSET(Table14567[[#This Row],[Error Magnitude - WCA vs. Sampling]],-PtsQty+1,0,PtsQty,1),"&gt;-1")=PtsQty,2*_xlfn.STDEV.P(OFFSET(Table14567[[#This Row],[Error Magnitude - WCA vs. Sampling]],-PtsQty+1,0,PtsQty,1)),NA()),NA())</f>
        <v>2.1540659228538018E-4</v>
      </c>
      <c r="Z42" s="7">
        <f ca="1">IFERROR(Table14567[[#This Row],[Error Magnitude - Running Mean]]+Table14567[[#This Row],[2SD]],NA())</f>
        <v>5.3540659228538024E-4</v>
      </c>
      <c r="AA42" s="7">
        <f ca="1">IFERROR(Table14567[[#This Row],[Error Magnitude - Running Mean]]-Table14567[[#This Row],[2SD]],NA())</f>
        <v>1.0459340771461984E-4</v>
      </c>
      <c r="AB42" s="7">
        <f ca="1">IFERROR(IF(COUNTIF(OFFSET(Table14567[[#This Row],[Error Magnitude - WCA vs. Sampling]],-PtsQty+1,0,PtsQty,1),"&gt;=0")=PtsQty,UncertWCAvSamp,NA()),NA())</f>
        <v>7.0710678118654751E-4</v>
      </c>
      <c r="AC42" s="7" t="str">
        <f ca="1">IFERROR(IF(COUNTIF(OFFSET(Table14567[[#This Row],[Error Magnitude - WCA vs. Sampling]],-PtsQty+1,0,PtsQty,1),"&gt;=0")=PtsQty,
IF(COUNTIF(OFFSET(Table14567[[#This Row],[Error Magnitude - WCA vs. Sampling]],-PtsQty+1,0,PtsQty,1),"&lt;="&amp;UncertWCAvSamp)=PtsQty,"PASS","FAIL"),NA()),NA())</f>
        <v>PASS</v>
      </c>
      <c r="AD42" s="48"/>
      <c r="AF42" s="1"/>
      <c r="AH42" s="1"/>
      <c r="AI42" s="1"/>
      <c r="AJ42" s="1"/>
      <c r="AK42" s="1"/>
      <c r="AL42" s="1"/>
      <c r="AM42" s="1"/>
    </row>
    <row r="43" spans="18:39">
      <c r="R43" s="11">
        <v>45180</v>
      </c>
      <c r="S43" s="11" t="str">
        <f>Product&amp;" - "&amp;TEXT(Table14567[[#This Row],[Batch Closing Date]],"yyyy-mm-dd")</f>
        <v>WTI - 2023-09-11</v>
      </c>
      <c r="T43" s="10">
        <v>1.1000000000000001E-3</v>
      </c>
      <c r="U43" s="9">
        <v>1.5E-3</v>
      </c>
      <c r="V43" s="8">
        <f t="shared" si="1"/>
        <v>3.9999999999999996E-4</v>
      </c>
      <c r="W43" s="13">
        <f>IFERROR(ABS(Table14567[[#This Row],[Error Measured - WCA vs. Sampling]]),NA())</f>
        <v>3.9999999999999996E-4</v>
      </c>
      <c r="X43" s="7">
        <f ca="1">IFERROR(IF(COUNTIF(OFFSET(Table14567[[#This Row],[Error Magnitude - WCA vs. Sampling]],-PtsQty+1,0,PtsQty,1),"&gt;-1")=PtsQty,AVERAGE(OFFSET(Table14567[[#This Row],[Error Magnitude - WCA vs. Sampling]],-PtsQty+1,0,PtsQty,1)),NA()),NA())</f>
        <v>3.0999999999999995E-4</v>
      </c>
      <c r="Y43" s="7">
        <f ca="1">IFERROR(IF(COUNTIF(OFFSET(Table14567[[#This Row],[Error Magnitude - WCA vs. Sampling]],-PtsQty+1,0,PtsQty,1),"&gt;-1")=PtsQty,2*_xlfn.STDEV.P(OFFSET(Table14567[[#This Row],[Error Magnitude - WCA vs. Sampling]],-PtsQty+1,0,PtsQty,1)),NA()),NA())</f>
        <v>1.8867962264113207E-4</v>
      </c>
      <c r="Z43" s="7">
        <f ca="1">IFERROR(Table14567[[#This Row],[Error Magnitude - Running Mean]]+Table14567[[#This Row],[2SD]],NA())</f>
        <v>4.9867962264113204E-4</v>
      </c>
      <c r="AA43" s="7">
        <f ca="1">IFERROR(Table14567[[#This Row],[Error Magnitude - Running Mean]]-Table14567[[#This Row],[2SD]],NA())</f>
        <v>1.2132037735886788E-4</v>
      </c>
      <c r="AB43" s="7">
        <f ca="1">IFERROR(IF(COUNTIF(OFFSET(Table14567[[#This Row],[Error Magnitude - WCA vs. Sampling]],-PtsQty+1,0,PtsQty,1),"&gt;=0")=PtsQty,UncertWCAvSamp,NA()),NA())</f>
        <v>7.0710678118654751E-4</v>
      </c>
      <c r="AC43" s="7" t="str">
        <f ca="1">IFERROR(IF(COUNTIF(OFFSET(Table14567[[#This Row],[Error Magnitude - WCA vs. Sampling]],-PtsQty+1,0,PtsQty,1),"&gt;=0")=PtsQty,
IF(COUNTIF(OFFSET(Table14567[[#This Row],[Error Magnitude - WCA vs. Sampling]],-PtsQty+1,0,PtsQty,1),"&lt;="&amp;UncertWCAvSamp)=PtsQty,"PASS","FAIL"),NA()),NA())</f>
        <v>PASS</v>
      </c>
      <c r="AD43" s="48"/>
      <c r="AF43" s="1"/>
      <c r="AG43" s="1"/>
      <c r="AH43" s="1"/>
      <c r="AI43" s="1"/>
      <c r="AJ43" s="1"/>
      <c r="AK43" s="1"/>
      <c r="AL43" s="1"/>
      <c r="AM43" s="1"/>
    </row>
    <row r="44" spans="18:39">
      <c r="R44" s="11">
        <v>45181</v>
      </c>
      <c r="S44" s="11" t="str">
        <f>Product&amp;" - "&amp;TEXT(Table14567[[#This Row],[Batch Closing Date]],"yyyy-mm-dd")</f>
        <v>WTI - 2023-09-12</v>
      </c>
      <c r="T44" s="10">
        <v>1.1000000000000001E-3</v>
      </c>
      <c r="U44" s="9">
        <v>8.0000000000000004E-4</v>
      </c>
      <c r="V44" s="8">
        <f t="shared" si="1"/>
        <v>-3.0000000000000003E-4</v>
      </c>
      <c r="W44" s="13">
        <f>IFERROR(ABS(Table14567[[#This Row],[Error Measured - WCA vs. Sampling]]),NA())</f>
        <v>3.0000000000000003E-4</v>
      </c>
      <c r="X44" s="7">
        <f ca="1">IFERROR(IF(COUNTIF(OFFSET(Table14567[[#This Row],[Error Magnitude - WCA vs. Sampling]],-PtsQty+1,0,PtsQty,1),"&gt;-1")=PtsQty,AVERAGE(OFFSET(Table14567[[#This Row],[Error Magnitude - WCA vs. Sampling]],-PtsQty+1,0,PtsQty,1)),NA()),NA())</f>
        <v>3.0000000000000003E-4</v>
      </c>
      <c r="Y44" s="7">
        <f ca="1">IFERROR(IF(COUNTIF(OFFSET(Table14567[[#This Row],[Error Magnitude - WCA vs. Sampling]],-PtsQty+1,0,PtsQty,1),"&gt;-1")=PtsQty,2*_xlfn.STDEV.P(OFFSET(Table14567[[#This Row],[Error Magnitude - WCA vs. Sampling]],-PtsQty+1,0,PtsQty,1)),NA()),NA())</f>
        <v>1.7888543819998318E-4</v>
      </c>
      <c r="Z44" s="7">
        <f ca="1">IFERROR(Table14567[[#This Row],[Error Magnitude - Running Mean]]+Table14567[[#This Row],[2SD]],NA())</f>
        <v>4.7888543819998321E-4</v>
      </c>
      <c r="AA44" s="7">
        <f ca="1">IFERROR(Table14567[[#This Row],[Error Magnitude - Running Mean]]-Table14567[[#This Row],[2SD]],NA())</f>
        <v>1.2111456180001685E-4</v>
      </c>
      <c r="AB44" s="7">
        <f ca="1">IFERROR(IF(COUNTIF(OFFSET(Table14567[[#This Row],[Error Magnitude - WCA vs. Sampling]],-PtsQty+1,0,PtsQty,1),"&gt;=0")=PtsQty,UncertWCAvSamp,NA()),NA())</f>
        <v>7.0710678118654751E-4</v>
      </c>
      <c r="AC44" s="7" t="str">
        <f ca="1">IFERROR(IF(COUNTIF(OFFSET(Table14567[[#This Row],[Error Magnitude - WCA vs. Sampling]],-PtsQty+1,0,PtsQty,1),"&gt;=0")=PtsQty,
IF(COUNTIF(OFFSET(Table14567[[#This Row],[Error Magnitude - WCA vs. Sampling]],-PtsQty+1,0,PtsQty,1),"&lt;="&amp;UncertWCAvSamp)=PtsQty,"PASS","FAIL"),NA()),NA())</f>
        <v>PASS</v>
      </c>
      <c r="AD44" s="48"/>
      <c r="AF44" s="1"/>
      <c r="AG44" s="1"/>
      <c r="AH44" s="1"/>
      <c r="AI44" s="1"/>
      <c r="AJ44" s="1"/>
      <c r="AK44" s="1"/>
      <c r="AL44" s="1"/>
      <c r="AM44" s="1"/>
    </row>
    <row r="45" spans="18:39">
      <c r="R45" s="11">
        <v>45182</v>
      </c>
      <c r="S45" s="11" t="str">
        <f>Product&amp;" - "&amp;TEXT(Table14567[[#This Row],[Batch Closing Date]],"yyyy-mm-dd")</f>
        <v>WTI - 2023-09-13</v>
      </c>
      <c r="T45" s="10">
        <v>1.1000000000000001E-3</v>
      </c>
      <c r="U45" s="9">
        <v>1.5E-3</v>
      </c>
      <c r="V45" s="8">
        <f t="shared" si="1"/>
        <v>3.9999999999999996E-4</v>
      </c>
      <c r="W45" s="13">
        <f>IFERROR(ABS(Table14567[[#This Row],[Error Measured - WCA vs. Sampling]]),NA())</f>
        <v>3.9999999999999996E-4</v>
      </c>
      <c r="X45" s="7">
        <f ca="1">IFERROR(IF(COUNTIF(OFFSET(Table14567[[#This Row],[Error Magnitude - WCA vs. Sampling]],-PtsQty+1,0,PtsQty,1),"&gt;-1")=PtsQty,AVERAGE(OFFSET(Table14567[[#This Row],[Error Magnitude - WCA vs. Sampling]],-PtsQty+1,0,PtsQty,1)),NA()),NA())</f>
        <v>3.2000000000000008E-4</v>
      </c>
      <c r="Y45" s="7">
        <f ca="1">IFERROR(IF(COUNTIF(OFFSET(Table14567[[#This Row],[Error Magnitude - WCA vs. Sampling]],-PtsQty+1,0,PtsQty,1),"&gt;-1")=PtsQty,2*_xlfn.STDEV.P(OFFSET(Table14567[[#This Row],[Error Magnitude - WCA vs. Sampling]],-PtsQty+1,0,PtsQty,1)),NA()),NA())</f>
        <v>1.743559577416269E-4</v>
      </c>
      <c r="Z45" s="7">
        <f ca="1">IFERROR(Table14567[[#This Row],[Error Magnitude - Running Mean]]+Table14567[[#This Row],[2SD]],NA())</f>
        <v>4.9435595774162703E-4</v>
      </c>
      <c r="AA45" s="7">
        <f ca="1">IFERROR(Table14567[[#This Row],[Error Magnitude - Running Mean]]-Table14567[[#This Row],[2SD]],NA())</f>
        <v>1.4564404225837318E-4</v>
      </c>
      <c r="AB45" s="7">
        <f ca="1">IFERROR(IF(COUNTIF(OFFSET(Table14567[[#This Row],[Error Magnitude - WCA vs. Sampling]],-PtsQty+1,0,PtsQty,1),"&gt;=0")=PtsQty,UncertWCAvSamp,NA()),NA())</f>
        <v>7.0710678118654751E-4</v>
      </c>
      <c r="AC45" s="7" t="str">
        <f ca="1">IFERROR(IF(COUNTIF(OFFSET(Table14567[[#This Row],[Error Magnitude - WCA vs. Sampling]],-PtsQty+1,0,PtsQty,1),"&gt;=0")=PtsQty,
IF(COUNTIF(OFFSET(Table14567[[#This Row],[Error Magnitude - WCA vs. Sampling]],-PtsQty+1,0,PtsQty,1),"&lt;="&amp;UncertWCAvSamp)=PtsQty,"PASS","FAIL"),NA()),NA())</f>
        <v>PASS</v>
      </c>
      <c r="AD45" s="48"/>
      <c r="AF45" s="1"/>
      <c r="AG45" s="1"/>
      <c r="AH45" s="1"/>
      <c r="AI45" s="1"/>
      <c r="AJ45" s="1"/>
      <c r="AK45" s="1"/>
      <c r="AL45" s="1"/>
      <c r="AM45" s="1"/>
    </row>
    <row r="46" spans="18:39">
      <c r="R46" s="11">
        <v>45183</v>
      </c>
      <c r="S46" s="11" t="str">
        <f>Product&amp;" - "&amp;TEXT(Table14567[[#This Row],[Batch Closing Date]],"yyyy-mm-dd")</f>
        <v>WTI - 2023-09-14</v>
      </c>
      <c r="T46" s="10">
        <v>1.1000000000000001E-3</v>
      </c>
      <c r="U46" s="9">
        <v>1.4E-3</v>
      </c>
      <c r="V46" s="8">
        <f t="shared" si="1"/>
        <v>2.9999999999999992E-4</v>
      </c>
      <c r="W46" s="13">
        <f>IFERROR(ABS(Table14567[[#This Row],[Error Measured - WCA vs. Sampling]]),NA())</f>
        <v>2.9999999999999992E-4</v>
      </c>
      <c r="X46" s="7">
        <f ca="1">IFERROR(IF(COUNTIF(OFFSET(Table14567[[#This Row],[Error Magnitude - WCA vs. Sampling]],-PtsQty+1,0,PtsQty,1),"&gt;-1")=PtsQty,AVERAGE(OFFSET(Table14567[[#This Row],[Error Magnitude - WCA vs. Sampling]],-PtsQty+1,0,PtsQty,1)),NA()),NA())</f>
        <v>3.3E-4</v>
      </c>
      <c r="Y46" s="7">
        <f ca="1">IFERROR(IF(COUNTIF(OFFSET(Table14567[[#This Row],[Error Magnitude - WCA vs. Sampling]],-PtsQty+1,0,PtsQty,1),"&gt;-1")=PtsQty,2*_xlfn.STDEV.P(OFFSET(Table14567[[#This Row],[Error Magnitude - WCA vs. Sampling]],-PtsQty+1,0,PtsQty,1)),NA()),NA())</f>
        <v>1.5620499351813309E-4</v>
      </c>
      <c r="Z46" s="7">
        <f ca="1">IFERROR(Table14567[[#This Row],[Error Magnitude - Running Mean]]+Table14567[[#This Row],[2SD]],NA())</f>
        <v>4.8620499351813306E-4</v>
      </c>
      <c r="AA46" s="7">
        <f ca="1">IFERROR(Table14567[[#This Row],[Error Magnitude - Running Mean]]-Table14567[[#This Row],[2SD]],NA())</f>
        <v>1.7379500648186691E-4</v>
      </c>
      <c r="AB46" s="7">
        <f ca="1">IFERROR(IF(COUNTIF(OFFSET(Table14567[[#This Row],[Error Magnitude - WCA vs. Sampling]],-PtsQty+1,0,PtsQty,1),"&gt;=0")=PtsQty,UncertWCAvSamp,NA()),NA())</f>
        <v>7.0710678118654751E-4</v>
      </c>
      <c r="AC46" s="7" t="str">
        <f ca="1">IFERROR(IF(COUNTIF(OFFSET(Table14567[[#This Row],[Error Magnitude - WCA vs. Sampling]],-PtsQty+1,0,PtsQty,1),"&gt;=0")=PtsQty,
IF(COUNTIF(OFFSET(Table14567[[#This Row],[Error Magnitude - WCA vs. Sampling]],-PtsQty+1,0,PtsQty,1),"&lt;="&amp;UncertWCAvSamp)=PtsQty,"PASS","FAIL"),NA()),NA())</f>
        <v>PASS</v>
      </c>
      <c r="AD46" s="48"/>
      <c r="AF46" s="1"/>
      <c r="AG46" s="1"/>
      <c r="AH46" s="1"/>
      <c r="AI46" s="1"/>
      <c r="AJ46" s="1"/>
      <c r="AK46" s="1"/>
      <c r="AL46" s="1"/>
      <c r="AM46" s="1"/>
    </row>
    <row r="47" spans="18:39">
      <c r="R47" s="11">
        <v>45184</v>
      </c>
      <c r="S47" s="11" t="str">
        <f>Product&amp;" - "&amp;TEXT(Table14567[[#This Row],[Batch Closing Date]],"yyyy-mm-dd")</f>
        <v>WTI - 2023-09-15</v>
      </c>
      <c r="T47" s="10">
        <v>1.1000000000000001E-3</v>
      </c>
      <c r="U47" s="9">
        <v>1.2999999999999999E-3</v>
      </c>
      <c r="V47" s="8">
        <f t="shared" si="1"/>
        <v>1.9999999999999987E-4</v>
      </c>
      <c r="W47" s="13">
        <f>IFERROR(ABS(Table14567[[#This Row],[Error Measured - WCA vs. Sampling]]),NA())</f>
        <v>1.9999999999999987E-4</v>
      </c>
      <c r="X47" s="7">
        <f ca="1">IFERROR(IF(COUNTIF(OFFSET(Table14567[[#This Row],[Error Magnitude - WCA vs. Sampling]],-PtsQty+1,0,PtsQty,1),"&gt;-1")=PtsQty,AVERAGE(OFFSET(Table14567[[#This Row],[Error Magnitude - WCA vs. Sampling]],-PtsQty+1,0,PtsQty,1)),NA()),NA())</f>
        <v>3.0999999999999995E-4</v>
      </c>
      <c r="Y47" s="7">
        <f ca="1">IFERROR(IF(COUNTIF(OFFSET(Table14567[[#This Row],[Error Magnitude - WCA vs. Sampling]],-PtsQty+1,0,PtsQty,1),"&gt;-1")=PtsQty,2*_xlfn.STDEV.P(OFFSET(Table14567[[#This Row],[Error Magnitude - WCA vs. Sampling]],-PtsQty+1,0,PtsQty,1)),NA()),NA())</f>
        <v>1.6613247725836153E-4</v>
      </c>
      <c r="Z47" s="7">
        <f ca="1">IFERROR(Table14567[[#This Row],[Error Magnitude - Running Mean]]+Table14567[[#This Row],[2SD]],NA())</f>
        <v>4.7613247725836151E-4</v>
      </c>
      <c r="AA47" s="7">
        <f ca="1">IFERROR(Table14567[[#This Row],[Error Magnitude - Running Mean]]-Table14567[[#This Row],[2SD]],NA())</f>
        <v>1.4386752274163841E-4</v>
      </c>
      <c r="AB47" s="7">
        <f ca="1">IFERROR(IF(COUNTIF(OFFSET(Table14567[[#This Row],[Error Magnitude - WCA vs. Sampling]],-PtsQty+1,0,PtsQty,1),"&gt;=0")=PtsQty,UncertWCAvSamp,NA()),NA())</f>
        <v>7.0710678118654751E-4</v>
      </c>
      <c r="AC47" s="7" t="str">
        <f ca="1">IFERROR(IF(COUNTIF(OFFSET(Table14567[[#This Row],[Error Magnitude - WCA vs. Sampling]],-PtsQty+1,0,PtsQty,1),"&gt;=0")=PtsQty,
IF(COUNTIF(OFFSET(Table14567[[#This Row],[Error Magnitude - WCA vs. Sampling]],-PtsQty+1,0,PtsQty,1),"&lt;="&amp;UncertWCAvSamp)=PtsQty,"PASS","FAIL"),NA()),NA())</f>
        <v>PASS</v>
      </c>
      <c r="AD47" s="48"/>
      <c r="AE47" s="4"/>
      <c r="AK47" s="3"/>
      <c r="AM47" s="1"/>
    </row>
    <row r="48" spans="18:39">
      <c r="R48" s="11">
        <v>45185</v>
      </c>
      <c r="S48" s="11" t="str">
        <f>Product&amp;" - "&amp;TEXT(Table14567[[#This Row],[Batch Closing Date]],"yyyy-mm-dd")</f>
        <v>WTI - 2023-09-16</v>
      </c>
      <c r="T48" s="10">
        <v>1.1000000000000001E-3</v>
      </c>
      <c r="U48" s="9">
        <v>8.9999999999999998E-4</v>
      </c>
      <c r="V48" s="8">
        <f t="shared" si="1"/>
        <v>-2.0000000000000009E-4</v>
      </c>
      <c r="W48" s="13">
        <f>IFERROR(ABS(Table14567[[#This Row],[Error Measured - WCA vs. Sampling]]),NA())</f>
        <v>2.0000000000000009E-4</v>
      </c>
      <c r="X48" s="7">
        <f ca="1">IFERROR(IF(COUNTIF(OFFSET(Table14567[[#This Row],[Error Magnitude - WCA vs. Sampling]],-PtsQty+1,0,PtsQty,1),"&gt;-1")=PtsQty,AVERAGE(OFFSET(Table14567[[#This Row],[Error Magnitude - WCA vs. Sampling]],-PtsQty+1,0,PtsQty,1)),NA()),NA())</f>
        <v>2.9999999999999997E-4</v>
      </c>
      <c r="Y48" s="7">
        <f ca="1">IFERROR(IF(COUNTIF(OFFSET(Table14567[[#This Row],[Error Magnitude - WCA vs. Sampling]],-PtsQty+1,0,PtsQty,1),"&gt;-1")=PtsQty,2*_xlfn.STDEV.P(OFFSET(Table14567[[#This Row],[Error Magnitude - WCA vs. Sampling]],-PtsQty+1,0,PtsQty,1)),NA()),NA())</f>
        <v>1.7888543819998321E-4</v>
      </c>
      <c r="Z48" s="7">
        <f ca="1">IFERROR(Table14567[[#This Row],[Error Magnitude - Running Mean]]+Table14567[[#This Row],[2SD]],NA())</f>
        <v>4.7888543819998321E-4</v>
      </c>
      <c r="AA48" s="7">
        <f ca="1">IFERROR(Table14567[[#This Row],[Error Magnitude - Running Mean]]-Table14567[[#This Row],[2SD]],NA())</f>
        <v>1.2111456180001676E-4</v>
      </c>
      <c r="AB48" s="7">
        <f ca="1">IFERROR(IF(COUNTIF(OFFSET(Table14567[[#This Row],[Error Magnitude - WCA vs. Sampling]],-PtsQty+1,0,PtsQty,1),"&gt;=0")=PtsQty,UncertWCAvSamp,NA()),NA())</f>
        <v>7.0710678118654751E-4</v>
      </c>
      <c r="AC48" s="7" t="str">
        <f ca="1">IFERROR(IF(COUNTIF(OFFSET(Table14567[[#This Row],[Error Magnitude - WCA vs. Sampling]],-PtsQty+1,0,PtsQty,1),"&gt;=0")=PtsQty,
IF(COUNTIF(OFFSET(Table14567[[#This Row],[Error Magnitude - WCA vs. Sampling]],-PtsQty+1,0,PtsQty,1),"&lt;="&amp;UncertWCAvSamp)=PtsQty,"PASS","FAIL"),NA()),NA())</f>
        <v>PASS</v>
      </c>
      <c r="AD48" s="48"/>
      <c r="AE48" s="5"/>
      <c r="AK48" s="3"/>
      <c r="AM48" s="1"/>
    </row>
    <row r="49" spans="2:44">
      <c r="R49" s="11">
        <v>45186</v>
      </c>
      <c r="S49" s="11" t="str">
        <f>Product&amp;" - "&amp;TEXT(Table14567[[#This Row],[Batch Closing Date]],"yyyy-mm-dd")</f>
        <v>WTI - 2023-09-17</v>
      </c>
      <c r="T49" s="10">
        <v>1.1000000000000001E-3</v>
      </c>
      <c r="U49" s="9">
        <v>1.5E-3</v>
      </c>
      <c r="V49" s="8">
        <f t="shared" si="1"/>
        <v>3.9999999999999996E-4</v>
      </c>
      <c r="W49" s="13">
        <f>IFERROR(ABS(Table14567[[#This Row],[Error Measured - WCA vs. Sampling]]),NA())</f>
        <v>3.9999999999999996E-4</v>
      </c>
      <c r="X49" s="7">
        <f ca="1">IFERROR(IF(COUNTIF(OFFSET(Table14567[[#This Row],[Error Magnitude - WCA vs. Sampling]],-PtsQty+1,0,PtsQty,1),"&gt;-1")=PtsQty,AVERAGE(OFFSET(Table14567[[#This Row],[Error Magnitude - WCA vs. Sampling]],-PtsQty+1,0,PtsQty,1)),NA()),NA())</f>
        <v>2.9999999999999992E-4</v>
      </c>
      <c r="Y49" s="7">
        <f ca="1">IFERROR(IF(COUNTIF(OFFSET(Table14567[[#This Row],[Error Magnitude - WCA vs. Sampling]],-PtsQty+1,0,PtsQty,1),"&gt;-1")=PtsQty,2*_xlfn.STDEV.P(OFFSET(Table14567[[#This Row],[Error Magnitude - WCA vs. Sampling]],-PtsQty+1,0,PtsQty,1)),NA()),NA())</f>
        <v>1.7888543819998315E-4</v>
      </c>
      <c r="Z49" s="7">
        <f ca="1">IFERROR(Table14567[[#This Row],[Error Magnitude - Running Mean]]+Table14567[[#This Row],[2SD]],NA())</f>
        <v>4.788854381999831E-4</v>
      </c>
      <c r="AA49" s="7">
        <f ca="1">IFERROR(Table14567[[#This Row],[Error Magnitude - Running Mean]]-Table14567[[#This Row],[2SD]],NA())</f>
        <v>1.2111456180001676E-4</v>
      </c>
      <c r="AB49" s="7">
        <f ca="1">IFERROR(IF(COUNTIF(OFFSET(Table14567[[#This Row],[Error Magnitude - WCA vs. Sampling]],-PtsQty+1,0,PtsQty,1),"&gt;=0")=PtsQty,UncertWCAvSamp,NA()),NA())</f>
        <v>7.0710678118654751E-4</v>
      </c>
      <c r="AC49" s="7" t="str">
        <f ca="1">IFERROR(IF(COUNTIF(OFFSET(Table14567[[#This Row],[Error Magnitude - WCA vs. Sampling]],-PtsQty+1,0,PtsQty,1),"&gt;=0")=PtsQty,
IF(COUNTIF(OFFSET(Table14567[[#This Row],[Error Magnitude - WCA vs. Sampling]],-PtsQty+1,0,PtsQty,1),"&lt;="&amp;UncertWCAvSamp)=PtsQty,"PASS","FAIL"),NA()),NA())</f>
        <v>PASS</v>
      </c>
      <c r="AD49" s="48"/>
      <c r="AE49" s="5"/>
      <c r="AK49" s="3"/>
      <c r="AM49" s="1"/>
    </row>
    <row r="50" spans="2:44">
      <c r="B50" s="12" t="str">
        <f>Location&amp;" - "&amp;Product&amp;" - "&amp;IDWCA&amp;" vs. "&amp;IDSS&amp;" - Ongoing Performance Control Chart"</f>
        <v>Station XYZ - WTI - WCA 1 vs. Metering System ABC Sampling - Ongoing Performance Control Chart</v>
      </c>
      <c r="R50" s="11">
        <v>45187</v>
      </c>
      <c r="S50" s="11" t="str">
        <f>Product&amp;" - "&amp;TEXT(Table14567[[#This Row],[Batch Closing Date]],"yyyy-mm-dd")</f>
        <v>WTI - 2023-09-18</v>
      </c>
      <c r="T50" s="10">
        <v>1.1000000000000001E-3</v>
      </c>
      <c r="U50" s="9">
        <v>8.0000000000000004E-4</v>
      </c>
      <c r="V50" s="8">
        <f t="shared" si="1"/>
        <v>-3.0000000000000003E-4</v>
      </c>
      <c r="W50" s="13">
        <f>IFERROR(ABS(Table14567[[#This Row],[Error Measured - WCA vs. Sampling]]),NA())</f>
        <v>3.0000000000000003E-4</v>
      </c>
      <c r="X50" s="7">
        <f ca="1">IFERROR(IF(COUNTIF(OFFSET(Table14567[[#This Row],[Error Magnitude - WCA vs. Sampling]],-PtsQty+1,0,PtsQty,1),"&gt;-1")=PtsQty,AVERAGE(OFFSET(Table14567[[#This Row],[Error Magnitude - WCA vs. Sampling]],-PtsQty+1,0,PtsQty,1)),NA()),NA())</f>
        <v>2.9E-4</v>
      </c>
      <c r="Y50" s="7">
        <f ca="1">IFERROR(IF(COUNTIF(OFFSET(Table14567[[#This Row],[Error Magnitude - WCA vs. Sampling]],-PtsQty+1,0,PtsQty,1),"&gt;-1")=PtsQty,2*_xlfn.STDEV.P(OFFSET(Table14567[[#This Row],[Error Magnitude - WCA vs. Sampling]],-PtsQty+1,0,PtsQty,1)),NA()),NA())</f>
        <v>1.6613247725836148E-4</v>
      </c>
      <c r="Z50" s="7">
        <f ca="1">IFERROR(Table14567[[#This Row],[Error Magnitude - Running Mean]]+Table14567[[#This Row],[2SD]],NA())</f>
        <v>4.5613247725836146E-4</v>
      </c>
      <c r="AA50" s="7">
        <f ca="1">IFERROR(Table14567[[#This Row],[Error Magnitude - Running Mean]]-Table14567[[#This Row],[2SD]],NA())</f>
        <v>1.2386752274163852E-4</v>
      </c>
      <c r="AB50" s="7">
        <f ca="1">IFERROR(IF(COUNTIF(OFFSET(Table14567[[#This Row],[Error Magnitude - WCA vs. Sampling]],-PtsQty+1,0,PtsQty,1),"&gt;=0")=PtsQty,UncertWCAvSamp,NA()),NA())</f>
        <v>7.0710678118654751E-4</v>
      </c>
      <c r="AC50" s="7" t="str">
        <f ca="1">IFERROR(IF(COUNTIF(OFFSET(Table14567[[#This Row],[Error Magnitude - WCA vs. Sampling]],-PtsQty+1,0,PtsQty,1),"&gt;=0")=PtsQty,
IF(COUNTIF(OFFSET(Table14567[[#This Row],[Error Magnitude - WCA vs. Sampling]],-PtsQty+1,0,PtsQty,1),"&lt;="&amp;UncertWCAvSamp)=PtsQty,"PASS","FAIL"),NA()),NA())</f>
        <v>PASS</v>
      </c>
      <c r="AD50" s="48"/>
      <c r="AE50" s="5"/>
      <c r="AK50" s="3"/>
      <c r="AM50" s="1"/>
    </row>
    <row r="51" spans="2:44">
      <c r="R51" s="11">
        <v>45188</v>
      </c>
      <c r="S51" s="11" t="str">
        <f>Product&amp;" - "&amp;TEXT(Table14567[[#This Row],[Batch Closing Date]],"yyyy-mm-dd")</f>
        <v>WTI - 2023-09-19</v>
      </c>
      <c r="T51" s="10">
        <v>1.1000000000000001E-3</v>
      </c>
      <c r="U51" s="9">
        <v>1.6000000000000001E-3</v>
      </c>
      <c r="V51" s="8">
        <f t="shared" si="1"/>
        <v>5.0000000000000001E-4</v>
      </c>
      <c r="W51" s="13">
        <f>IFERROR(ABS(Table14567[[#This Row],[Error Measured - WCA vs. Sampling]]),NA())</f>
        <v>5.0000000000000001E-4</v>
      </c>
      <c r="X51" s="7">
        <f ca="1">IFERROR(IF(COUNTIF(OFFSET(Table14567[[#This Row],[Error Magnitude - WCA vs. Sampling]],-PtsQty+1,0,PtsQty,1),"&gt;-1")=PtsQty,AVERAGE(OFFSET(Table14567[[#This Row],[Error Magnitude - WCA vs. Sampling]],-PtsQty+1,0,PtsQty,1)),NA()),NA())</f>
        <v>3.2000000000000003E-4</v>
      </c>
      <c r="Y51" s="7">
        <f ca="1">IFERROR(IF(COUNTIF(OFFSET(Table14567[[#This Row],[Error Magnitude - WCA vs. Sampling]],-PtsQty+1,0,PtsQty,1),"&gt;-1")=PtsQty,2*_xlfn.STDEV.P(OFFSET(Table14567[[#This Row],[Error Magnitude - WCA vs. Sampling]],-PtsQty+1,0,PtsQty,1)),NA()),NA())</f>
        <v>1.9595917942265422E-4</v>
      </c>
      <c r="Z51" s="7">
        <f ca="1">IFERROR(Table14567[[#This Row],[Error Magnitude - Running Mean]]+Table14567[[#This Row],[2SD]],NA())</f>
        <v>5.1595917942265422E-4</v>
      </c>
      <c r="AA51" s="7">
        <f ca="1">IFERROR(Table14567[[#This Row],[Error Magnitude - Running Mean]]-Table14567[[#This Row],[2SD]],NA())</f>
        <v>1.240408205773458E-4</v>
      </c>
      <c r="AB51" s="7">
        <f ca="1">IFERROR(IF(COUNTIF(OFFSET(Table14567[[#This Row],[Error Magnitude - WCA vs. Sampling]],-PtsQty+1,0,PtsQty,1),"&gt;=0")=PtsQty,UncertWCAvSamp,NA()),NA())</f>
        <v>7.0710678118654751E-4</v>
      </c>
      <c r="AC51" s="7" t="str">
        <f ca="1">IFERROR(IF(COUNTIF(OFFSET(Table14567[[#This Row],[Error Magnitude - WCA vs. Sampling]],-PtsQty+1,0,PtsQty,1),"&gt;=0")=PtsQty,
IF(COUNTIF(OFFSET(Table14567[[#This Row],[Error Magnitude - WCA vs. Sampling]],-PtsQty+1,0,PtsQty,1),"&lt;="&amp;UncertWCAvSamp)=PtsQty,"PASS","FAIL"),NA()),NA())</f>
        <v>PASS</v>
      </c>
      <c r="AD51" s="48"/>
      <c r="AE51" s="5"/>
      <c r="AK51" s="3"/>
      <c r="AM51" s="1"/>
    </row>
    <row r="52" spans="2:44">
      <c r="R52" s="11">
        <v>45189</v>
      </c>
      <c r="S52" s="11" t="str">
        <f>Product&amp;" - "&amp;TEXT(Table14567[[#This Row],[Batch Closing Date]],"yyyy-mm-dd")</f>
        <v>WTI - 2023-09-20</v>
      </c>
      <c r="T52" s="10">
        <v>1.1000000000000001E-3</v>
      </c>
      <c r="U52" s="9">
        <v>1.5E-3</v>
      </c>
      <c r="V52" s="8">
        <f t="shared" si="1"/>
        <v>3.9999999999999996E-4</v>
      </c>
      <c r="W52" s="13">
        <f>IFERROR(ABS(Table14567[[#This Row],[Error Measured - WCA vs. Sampling]]),NA())</f>
        <v>3.9999999999999996E-4</v>
      </c>
      <c r="X52" s="7">
        <f ca="1">IFERROR(IF(COUNTIF(OFFSET(Table14567[[#This Row],[Error Magnitude - WCA vs. Sampling]],-PtsQty+1,0,PtsQty,1),"&gt;-1")=PtsQty,AVERAGE(OFFSET(Table14567[[#This Row],[Error Magnitude - WCA vs. Sampling]],-PtsQty+1,0,PtsQty,1)),NA()),NA())</f>
        <v>3.3999999999999992E-4</v>
      </c>
      <c r="Y52" s="7">
        <f ca="1">IFERROR(IF(COUNTIF(OFFSET(Table14567[[#This Row],[Error Magnitude - WCA vs. Sampling]],-PtsQty+1,0,PtsQty,1),"&gt;-1")=PtsQty,2*_xlfn.STDEV.P(OFFSET(Table14567[[#This Row],[Error Magnitude - WCA vs. Sampling]],-PtsQty+1,0,PtsQty,1)),NA()),NA())</f>
        <v>1.8330302779823358E-4</v>
      </c>
      <c r="Z52" s="7">
        <f ca="1">IFERROR(Table14567[[#This Row],[Error Magnitude - Running Mean]]+Table14567[[#This Row],[2SD]],NA())</f>
        <v>5.2330302779823347E-4</v>
      </c>
      <c r="AA52" s="7">
        <f ca="1">IFERROR(Table14567[[#This Row],[Error Magnitude - Running Mean]]-Table14567[[#This Row],[2SD]],NA())</f>
        <v>1.5669697220176634E-4</v>
      </c>
      <c r="AB52" s="7">
        <f ca="1">IFERROR(IF(COUNTIF(OFFSET(Table14567[[#This Row],[Error Magnitude - WCA vs. Sampling]],-PtsQty+1,0,PtsQty,1),"&gt;=0")=PtsQty,UncertWCAvSamp,NA()),NA())</f>
        <v>7.0710678118654751E-4</v>
      </c>
      <c r="AC52" s="7" t="str">
        <f ca="1">IFERROR(IF(COUNTIF(OFFSET(Table14567[[#This Row],[Error Magnitude - WCA vs. Sampling]],-PtsQty+1,0,PtsQty,1),"&gt;=0")=PtsQty,
IF(COUNTIF(OFFSET(Table14567[[#This Row],[Error Magnitude - WCA vs. Sampling]],-PtsQty+1,0,PtsQty,1),"&lt;="&amp;UncertWCAvSamp)=PtsQty,"PASS","FAIL"),NA()),NA())</f>
        <v>PASS</v>
      </c>
      <c r="AD52" s="48"/>
      <c r="AE52" s="5"/>
      <c r="AK52" s="3"/>
      <c r="AM52" s="1"/>
    </row>
    <row r="53" spans="2:44">
      <c r="R53" s="11">
        <v>45190</v>
      </c>
      <c r="S53" s="11" t="str">
        <f>Product&amp;" - "&amp;TEXT(Table14567[[#This Row],[Batch Closing Date]],"yyyy-mm-dd")</f>
        <v>WTI - 2023-09-21</v>
      </c>
      <c r="T53" s="10">
        <v>1.1000000000000001E-3</v>
      </c>
      <c r="U53" s="9">
        <v>1.2999999999999999E-3</v>
      </c>
      <c r="V53" s="8">
        <f t="shared" si="1"/>
        <v>1.9999999999999987E-4</v>
      </c>
      <c r="W53" s="13">
        <f>IFERROR(ABS(Table14567[[#This Row],[Error Measured - WCA vs. Sampling]]),NA())</f>
        <v>1.9999999999999987E-4</v>
      </c>
      <c r="X53" s="7">
        <f ca="1">IFERROR(IF(COUNTIF(OFFSET(Table14567[[#This Row],[Error Magnitude - WCA vs. Sampling]],-PtsQty+1,0,PtsQty,1),"&gt;-1")=PtsQty,AVERAGE(OFFSET(Table14567[[#This Row],[Error Magnitude - WCA vs. Sampling]],-PtsQty+1,0,PtsQty,1)),NA()),NA())</f>
        <v>3.1999999999999997E-4</v>
      </c>
      <c r="Y53" s="7">
        <f ca="1">IFERROR(IF(COUNTIF(OFFSET(Table14567[[#This Row],[Error Magnitude - WCA vs. Sampling]],-PtsQty+1,0,PtsQty,1),"&gt;-1")=PtsQty,2*_xlfn.STDEV.P(OFFSET(Table14567[[#This Row],[Error Magnitude - WCA vs. Sampling]],-PtsQty+1,0,PtsQty,1)),NA()),NA())</f>
        <v>1.9595917942265428E-4</v>
      </c>
      <c r="Z53" s="7">
        <f ca="1">IFERROR(Table14567[[#This Row],[Error Magnitude - Running Mean]]+Table14567[[#This Row],[2SD]],NA())</f>
        <v>5.1595917942265422E-4</v>
      </c>
      <c r="AA53" s="7">
        <f ca="1">IFERROR(Table14567[[#This Row],[Error Magnitude - Running Mean]]-Table14567[[#This Row],[2SD]],NA())</f>
        <v>1.2404082057734569E-4</v>
      </c>
      <c r="AB53" s="7">
        <f ca="1">IFERROR(IF(COUNTIF(OFFSET(Table14567[[#This Row],[Error Magnitude - WCA vs. Sampling]],-PtsQty+1,0,PtsQty,1),"&gt;=0")=PtsQty,UncertWCAvSamp,NA()),NA())</f>
        <v>7.0710678118654751E-4</v>
      </c>
      <c r="AC53" s="7" t="str">
        <f ca="1">IFERROR(IF(COUNTIF(OFFSET(Table14567[[#This Row],[Error Magnitude - WCA vs. Sampling]],-PtsQty+1,0,PtsQty,1),"&gt;=0")=PtsQty,
IF(COUNTIF(OFFSET(Table14567[[#This Row],[Error Magnitude - WCA vs. Sampling]],-PtsQty+1,0,PtsQty,1),"&lt;="&amp;UncertWCAvSamp)=PtsQty,"PASS","FAIL"),NA()),NA())</f>
        <v>PASS</v>
      </c>
      <c r="AD53" s="48"/>
      <c r="AE53" s="5"/>
      <c r="AK53" s="3"/>
      <c r="AM53" s="1"/>
    </row>
    <row r="54" spans="2:44">
      <c r="R54" s="11">
        <v>45191</v>
      </c>
      <c r="S54" s="11" t="str">
        <f>Product&amp;" - "&amp;TEXT(Table14567[[#This Row],[Batch Closing Date]],"yyyy-mm-dd")</f>
        <v>WTI - 2023-09-22</v>
      </c>
      <c r="T54" s="10">
        <v>1.1000000000000001E-3</v>
      </c>
      <c r="U54" s="9">
        <v>8.9999999999999998E-4</v>
      </c>
      <c r="V54" s="8">
        <f t="shared" si="1"/>
        <v>-2.0000000000000009E-4</v>
      </c>
      <c r="W54" s="13">
        <f>IFERROR(ABS(Table14567[[#This Row],[Error Measured - WCA vs. Sampling]]),NA())</f>
        <v>2.0000000000000009E-4</v>
      </c>
      <c r="X54" s="7">
        <f ca="1">IFERROR(IF(COUNTIF(OFFSET(Table14567[[#This Row],[Error Magnitude - WCA vs. Sampling]],-PtsQty+1,0,PtsQty,1),"&gt;-1")=PtsQty,AVERAGE(OFFSET(Table14567[[#This Row],[Error Magnitude - WCA vs. Sampling]],-PtsQty+1,0,PtsQty,1)),NA()),NA())</f>
        <v>3.1E-4</v>
      </c>
      <c r="Y54" s="7">
        <f ca="1">IFERROR(IF(COUNTIF(OFFSET(Table14567[[#This Row],[Error Magnitude - WCA vs. Sampling]],-PtsQty+1,0,PtsQty,1),"&gt;-1")=PtsQty,2*_xlfn.STDEV.P(OFFSET(Table14567[[#This Row],[Error Magnitude - WCA vs. Sampling]],-PtsQty+1,0,PtsQty,1)),NA()),NA())</f>
        <v>2.08806130178211E-4</v>
      </c>
      <c r="Z54" s="7">
        <f ca="1">IFERROR(Table14567[[#This Row],[Error Magnitude - Running Mean]]+Table14567[[#This Row],[2SD]],NA())</f>
        <v>5.18806130178211E-4</v>
      </c>
      <c r="AA54" s="7">
        <f ca="1">IFERROR(Table14567[[#This Row],[Error Magnitude - Running Mean]]-Table14567[[#This Row],[2SD]],NA())</f>
        <v>1.01193869821789E-4</v>
      </c>
      <c r="AB54" s="7">
        <f ca="1">IFERROR(IF(COUNTIF(OFFSET(Table14567[[#This Row],[Error Magnitude - WCA vs. Sampling]],-PtsQty+1,0,PtsQty,1),"&gt;=0")=PtsQty,UncertWCAvSamp,NA()),NA())</f>
        <v>7.0710678118654751E-4</v>
      </c>
      <c r="AC54" s="7" t="str">
        <f ca="1">IFERROR(IF(COUNTIF(OFFSET(Table14567[[#This Row],[Error Magnitude - WCA vs. Sampling]],-PtsQty+1,0,PtsQty,1),"&gt;=0")=PtsQty,
IF(COUNTIF(OFFSET(Table14567[[#This Row],[Error Magnitude - WCA vs. Sampling]],-PtsQty+1,0,PtsQty,1),"&lt;="&amp;UncertWCAvSamp)=PtsQty,"PASS","FAIL"),NA()),NA())</f>
        <v>PASS</v>
      </c>
      <c r="AD54" s="48"/>
      <c r="AE54" s="5"/>
      <c r="AK54" s="3"/>
      <c r="AM54" s="1"/>
    </row>
    <row r="55" spans="2:44" s="4" customFormat="1">
      <c r="R55" s="11">
        <v>45192</v>
      </c>
      <c r="S55" s="11" t="str">
        <f>Product&amp;" - "&amp;TEXT(Table14567[[#This Row],[Batch Closing Date]],"yyyy-mm-dd")</f>
        <v>WTI - 2023-09-23</v>
      </c>
      <c r="T55" s="10">
        <v>1.1000000000000001E-3</v>
      </c>
      <c r="U55" s="9">
        <v>1.5E-3</v>
      </c>
      <c r="V55" s="8">
        <f t="shared" si="1"/>
        <v>3.9999999999999996E-4</v>
      </c>
      <c r="W55" s="13">
        <f>IFERROR(ABS(Table14567[[#This Row],[Error Measured - WCA vs. Sampling]]),NA())</f>
        <v>3.9999999999999996E-4</v>
      </c>
      <c r="X55" s="7">
        <f ca="1">IFERROR(IF(COUNTIF(OFFSET(Table14567[[#This Row],[Error Magnitude - WCA vs. Sampling]],-PtsQty+1,0,PtsQty,1),"&gt;-1")=PtsQty,AVERAGE(OFFSET(Table14567[[#This Row],[Error Magnitude - WCA vs. Sampling]],-PtsQty+1,0,PtsQty,1)),NA()),NA())</f>
        <v>3.0999999999999995E-4</v>
      </c>
      <c r="Y55" s="7">
        <f ca="1">IFERROR(IF(COUNTIF(OFFSET(Table14567[[#This Row],[Error Magnitude - WCA vs. Sampling]],-PtsQty+1,0,PtsQty,1),"&gt;-1")=PtsQty,2*_xlfn.STDEV.P(OFFSET(Table14567[[#This Row],[Error Magnitude - WCA vs. Sampling]],-PtsQty+1,0,PtsQty,1)),NA()),NA())</f>
        <v>2.08806130178211E-4</v>
      </c>
      <c r="Z55" s="7">
        <f ca="1">IFERROR(Table14567[[#This Row],[Error Magnitude - Running Mean]]+Table14567[[#This Row],[2SD]],NA())</f>
        <v>5.18806130178211E-4</v>
      </c>
      <c r="AA55" s="7">
        <f ca="1">IFERROR(Table14567[[#This Row],[Error Magnitude - Running Mean]]-Table14567[[#This Row],[2SD]],NA())</f>
        <v>1.0119386982178894E-4</v>
      </c>
      <c r="AB55" s="7">
        <f ca="1">IFERROR(IF(COUNTIF(OFFSET(Table14567[[#This Row],[Error Magnitude - WCA vs. Sampling]],-PtsQty+1,0,PtsQty,1),"&gt;=0")=PtsQty,UncertWCAvSamp,NA()),NA())</f>
        <v>7.0710678118654751E-4</v>
      </c>
      <c r="AC55" s="7" t="str">
        <f ca="1">IFERROR(IF(COUNTIF(OFFSET(Table14567[[#This Row],[Error Magnitude - WCA vs. Sampling]],-PtsQty+1,0,PtsQty,1),"&gt;=0")=PtsQty,
IF(COUNTIF(OFFSET(Table14567[[#This Row],[Error Magnitude - WCA vs. Sampling]],-PtsQty+1,0,PtsQty,1),"&lt;="&amp;UncertWCAvSamp)=PtsQty,"PASS","FAIL"),NA()),NA())</f>
        <v>PASS</v>
      </c>
      <c r="AD55" s="48"/>
      <c r="AE55" s="5"/>
      <c r="AK55" s="3"/>
      <c r="AL55" s="3"/>
      <c r="AM55" s="1"/>
      <c r="AN55" s="1"/>
      <c r="AO55" s="1"/>
      <c r="AP55" s="1"/>
      <c r="AQ55" s="1"/>
      <c r="AR55" s="1"/>
    </row>
    <row r="56" spans="2:44" s="4" customFormat="1">
      <c r="R56" s="11">
        <v>45193</v>
      </c>
      <c r="S56" s="11" t="str">
        <f>Product&amp;" - "&amp;TEXT(Table14567[[#This Row],[Batch Closing Date]],"yyyy-mm-dd")</f>
        <v>WTI - 2023-09-24</v>
      </c>
      <c r="T56" s="10">
        <v>1.1000000000000001E-3</v>
      </c>
      <c r="U56" s="9">
        <v>8.0000000000000004E-4</v>
      </c>
      <c r="V56" s="8">
        <f t="shared" si="1"/>
        <v>-3.0000000000000003E-4</v>
      </c>
      <c r="W56" s="13">
        <f>IFERROR(ABS(Table14567[[#This Row],[Error Measured - WCA vs. Sampling]]),NA())</f>
        <v>3.0000000000000003E-4</v>
      </c>
      <c r="X56" s="7">
        <f ca="1">IFERROR(IF(COUNTIF(OFFSET(Table14567[[#This Row],[Error Magnitude - WCA vs. Sampling]],-PtsQty+1,0,PtsQty,1),"&gt;-1")=PtsQty,AVERAGE(OFFSET(Table14567[[#This Row],[Error Magnitude - WCA vs. Sampling]],-PtsQty+1,0,PtsQty,1)),NA()),NA())</f>
        <v>3.0999999999999995E-4</v>
      </c>
      <c r="Y56" s="7">
        <f ca="1">IFERROR(IF(COUNTIF(OFFSET(Table14567[[#This Row],[Error Magnitude - WCA vs. Sampling]],-PtsQty+1,0,PtsQty,1),"&gt;-1")=PtsQty,2*_xlfn.STDEV.P(OFFSET(Table14567[[#This Row],[Error Magnitude - WCA vs. Sampling]],-PtsQty+1,0,PtsQty,1)),NA()),NA())</f>
        <v>2.0880613017821098E-4</v>
      </c>
      <c r="Z56" s="7">
        <f ca="1">IFERROR(Table14567[[#This Row],[Error Magnitude - Running Mean]]+Table14567[[#This Row],[2SD]],NA())</f>
        <v>5.188061301782109E-4</v>
      </c>
      <c r="AA56" s="7">
        <f ca="1">IFERROR(Table14567[[#This Row],[Error Magnitude - Running Mean]]-Table14567[[#This Row],[2SD]],NA())</f>
        <v>1.0119386982178897E-4</v>
      </c>
      <c r="AB56" s="7">
        <f ca="1">IFERROR(IF(COUNTIF(OFFSET(Table14567[[#This Row],[Error Magnitude - WCA vs. Sampling]],-PtsQty+1,0,PtsQty,1),"&gt;=0")=PtsQty,UncertWCAvSamp,NA()),NA())</f>
        <v>7.0710678118654751E-4</v>
      </c>
      <c r="AC56" s="7" t="str">
        <f ca="1">IFERROR(IF(COUNTIF(OFFSET(Table14567[[#This Row],[Error Magnitude - WCA vs. Sampling]],-PtsQty+1,0,PtsQty,1),"&gt;=0")=PtsQty,
IF(COUNTIF(OFFSET(Table14567[[#This Row],[Error Magnitude - WCA vs. Sampling]],-PtsQty+1,0,PtsQty,1),"&lt;="&amp;UncertWCAvSamp)=PtsQty,"PASS","FAIL"),NA()),NA())</f>
        <v>PASS</v>
      </c>
      <c r="AD56" s="48"/>
      <c r="AE56" s="5"/>
      <c r="AK56" s="3"/>
      <c r="AL56" s="3"/>
      <c r="AM56" s="1"/>
      <c r="AN56" s="1"/>
      <c r="AO56" s="1"/>
      <c r="AP56" s="1"/>
      <c r="AQ56" s="1"/>
      <c r="AR56" s="1"/>
    </row>
    <row r="57" spans="2:44" s="4" customFormat="1">
      <c r="R57" s="11">
        <v>45194</v>
      </c>
      <c r="S57" s="11" t="str">
        <f>Product&amp;" - "&amp;TEXT(Table14567[[#This Row],[Batch Closing Date]],"yyyy-mm-dd")</f>
        <v>WTI - 2023-09-25</v>
      </c>
      <c r="T57" s="10">
        <v>1.1000000000000001E-3</v>
      </c>
      <c r="U57" s="9">
        <v>1.6000000000000001E-3</v>
      </c>
      <c r="V57" s="8">
        <f t="shared" si="1"/>
        <v>5.0000000000000001E-4</v>
      </c>
      <c r="W57" s="13">
        <f>IFERROR(ABS(Table14567[[#This Row],[Error Measured - WCA vs. Sampling]]),NA())</f>
        <v>5.0000000000000001E-4</v>
      </c>
      <c r="X57" s="7">
        <f ca="1">IFERROR(IF(COUNTIF(OFFSET(Table14567[[#This Row],[Error Magnitude - WCA vs. Sampling]],-PtsQty+1,0,PtsQty,1),"&gt;-1")=PtsQty,AVERAGE(OFFSET(Table14567[[#This Row],[Error Magnitude - WCA vs. Sampling]],-PtsQty+1,0,PtsQty,1)),NA()),NA())</f>
        <v>3.3999999999999997E-4</v>
      </c>
      <c r="Y57" s="7">
        <f ca="1">IFERROR(IF(COUNTIF(OFFSET(Table14567[[#This Row],[Error Magnitude - WCA vs. Sampling]],-PtsQty+1,0,PtsQty,1),"&gt;-1")=PtsQty,2*_xlfn.STDEV.P(OFFSET(Table14567[[#This Row],[Error Magnitude - WCA vs. Sampling]],-PtsQty+1,0,PtsQty,1)),NA()),NA())</f>
        <v>2.2271057451320086E-4</v>
      </c>
      <c r="Z57" s="7">
        <f ca="1">IFERROR(Table14567[[#This Row],[Error Magnitude - Running Mean]]+Table14567[[#This Row],[2SD]],NA())</f>
        <v>5.627105745132008E-4</v>
      </c>
      <c r="AA57" s="7">
        <f ca="1">IFERROR(Table14567[[#This Row],[Error Magnitude - Running Mean]]-Table14567[[#This Row],[2SD]],NA())</f>
        <v>1.1728942548679911E-4</v>
      </c>
      <c r="AB57" s="7">
        <f ca="1">IFERROR(IF(COUNTIF(OFFSET(Table14567[[#This Row],[Error Magnitude - WCA vs. Sampling]],-PtsQty+1,0,PtsQty,1),"&gt;=0")=PtsQty,UncertWCAvSamp,NA()),NA())</f>
        <v>7.0710678118654751E-4</v>
      </c>
      <c r="AC57" s="7" t="str">
        <f ca="1">IFERROR(IF(COUNTIF(OFFSET(Table14567[[#This Row],[Error Magnitude - WCA vs. Sampling]],-PtsQty+1,0,PtsQty,1),"&gt;=0")=PtsQty,
IF(COUNTIF(OFFSET(Table14567[[#This Row],[Error Magnitude - WCA vs. Sampling]],-PtsQty+1,0,PtsQty,1),"&lt;="&amp;UncertWCAvSamp)=PtsQty,"PASS","FAIL"),NA()),NA())</f>
        <v>PASS</v>
      </c>
      <c r="AD57" s="48"/>
      <c r="AE57" s="5"/>
      <c r="AK57" s="3"/>
      <c r="AL57" s="3"/>
      <c r="AM57" s="1"/>
      <c r="AN57" s="1"/>
      <c r="AO57" s="1"/>
      <c r="AP57" s="1"/>
      <c r="AQ57" s="1"/>
      <c r="AR57" s="1"/>
    </row>
    <row r="58" spans="2:44" s="4" customFormat="1">
      <c r="R58" s="11">
        <v>45195</v>
      </c>
      <c r="S58" s="11" t="str">
        <f>Product&amp;" - "&amp;TEXT(Table14567[[#This Row],[Batch Closing Date]],"yyyy-mm-dd")</f>
        <v>WTI - 2023-09-26</v>
      </c>
      <c r="T58" s="10">
        <v>1.1000000000000001E-3</v>
      </c>
      <c r="U58" s="9">
        <v>1.5E-3</v>
      </c>
      <c r="V58" s="8">
        <f t="shared" si="1"/>
        <v>3.9999999999999996E-4</v>
      </c>
      <c r="W58" s="13">
        <f>IFERROR(ABS(Table14567[[#This Row],[Error Measured - WCA vs. Sampling]]),NA())</f>
        <v>3.9999999999999996E-4</v>
      </c>
      <c r="X58" s="7">
        <f ca="1">IFERROR(IF(COUNTIF(OFFSET(Table14567[[#This Row],[Error Magnitude - WCA vs. Sampling]],-PtsQty+1,0,PtsQty,1),"&gt;-1")=PtsQty,AVERAGE(OFFSET(Table14567[[#This Row],[Error Magnitude - WCA vs. Sampling]],-PtsQty+1,0,PtsQty,1)),NA()),NA())</f>
        <v>3.5999999999999997E-4</v>
      </c>
      <c r="Y58" s="7">
        <f ca="1">IFERROR(IF(COUNTIF(OFFSET(Table14567[[#This Row],[Error Magnitude - WCA vs. Sampling]],-PtsQty+1,0,PtsQty,1),"&gt;-1")=PtsQty,2*_xlfn.STDEV.P(OFFSET(Table14567[[#This Row],[Error Magnitude - WCA vs. Sampling]],-PtsQty+1,0,PtsQty,1)),NA()),NA())</f>
        <v>2.0396078054371142E-4</v>
      </c>
      <c r="Z58" s="7">
        <f ca="1">IFERROR(Table14567[[#This Row],[Error Magnitude - Running Mean]]+Table14567[[#This Row],[2SD]],NA())</f>
        <v>5.6396078054371133E-4</v>
      </c>
      <c r="AA58" s="7">
        <f ca="1">IFERROR(Table14567[[#This Row],[Error Magnitude - Running Mean]]-Table14567[[#This Row],[2SD]],NA())</f>
        <v>1.5603921945628855E-4</v>
      </c>
      <c r="AB58" s="7">
        <f ca="1">IFERROR(IF(COUNTIF(OFFSET(Table14567[[#This Row],[Error Magnitude - WCA vs. Sampling]],-PtsQty+1,0,PtsQty,1),"&gt;=0")=PtsQty,UncertWCAvSamp,NA()),NA())</f>
        <v>7.0710678118654751E-4</v>
      </c>
      <c r="AC58" s="7" t="str">
        <f ca="1">IFERROR(IF(COUNTIF(OFFSET(Table14567[[#This Row],[Error Magnitude - WCA vs. Sampling]],-PtsQty+1,0,PtsQty,1),"&gt;=0")=PtsQty,
IF(COUNTIF(OFFSET(Table14567[[#This Row],[Error Magnitude - WCA vs. Sampling]],-PtsQty+1,0,PtsQty,1),"&lt;="&amp;UncertWCAvSamp)=PtsQty,"PASS","FAIL"),NA()),NA())</f>
        <v>PASS</v>
      </c>
      <c r="AD58" s="48"/>
      <c r="AE58" s="5"/>
      <c r="AK58" s="3"/>
      <c r="AL58" s="3"/>
      <c r="AM58" s="1"/>
      <c r="AN58" s="1"/>
      <c r="AO58" s="1"/>
      <c r="AP58" s="1"/>
      <c r="AQ58" s="1"/>
      <c r="AR58" s="1"/>
    </row>
    <row r="59" spans="2:44" s="4" customFormat="1">
      <c r="R59" s="11">
        <v>45196</v>
      </c>
      <c r="S59" s="11" t="str">
        <f>Product&amp;" - "&amp;TEXT(Table14567[[#This Row],[Batch Closing Date]],"yyyy-mm-dd")</f>
        <v>WTI - 2023-09-27</v>
      </c>
      <c r="T59" s="10">
        <v>1.1000000000000001E-3</v>
      </c>
      <c r="U59" s="9">
        <v>1.2999999999999999E-3</v>
      </c>
      <c r="V59" s="8">
        <f t="shared" si="1"/>
        <v>1.9999999999999987E-4</v>
      </c>
      <c r="W59" s="13">
        <f>IFERROR(ABS(Table14567[[#This Row],[Error Measured - WCA vs. Sampling]]),NA())</f>
        <v>1.9999999999999987E-4</v>
      </c>
      <c r="X59" s="7">
        <f ca="1">IFERROR(IF(COUNTIF(OFFSET(Table14567[[#This Row],[Error Magnitude - WCA vs. Sampling]],-PtsQty+1,0,PtsQty,1),"&gt;-1")=PtsQty,AVERAGE(OFFSET(Table14567[[#This Row],[Error Magnitude - WCA vs. Sampling]],-PtsQty+1,0,PtsQty,1)),NA()),NA())</f>
        <v>3.3999999999999992E-4</v>
      </c>
      <c r="Y59" s="7">
        <f ca="1">IFERROR(IF(COUNTIF(OFFSET(Table14567[[#This Row],[Error Magnitude - WCA vs. Sampling]],-PtsQty+1,0,PtsQty,1),"&gt;-1")=PtsQty,2*_xlfn.STDEV.P(OFFSET(Table14567[[#This Row],[Error Magnitude - WCA vs. Sampling]],-PtsQty+1,0,PtsQty,1)),NA()),NA())</f>
        <v>2.2271057451320089E-4</v>
      </c>
      <c r="Z59" s="7">
        <f ca="1">IFERROR(Table14567[[#This Row],[Error Magnitude - Running Mean]]+Table14567[[#This Row],[2SD]],NA())</f>
        <v>5.627105745132008E-4</v>
      </c>
      <c r="AA59" s="7">
        <f ca="1">IFERROR(Table14567[[#This Row],[Error Magnitude - Running Mean]]-Table14567[[#This Row],[2SD]],NA())</f>
        <v>1.1728942548679903E-4</v>
      </c>
      <c r="AB59" s="7">
        <f ca="1">IFERROR(IF(COUNTIF(OFFSET(Table14567[[#This Row],[Error Magnitude - WCA vs. Sampling]],-PtsQty+1,0,PtsQty,1),"&gt;=0")=PtsQty,UncertWCAvSamp,NA()),NA())</f>
        <v>7.0710678118654751E-4</v>
      </c>
      <c r="AC59" s="7" t="str">
        <f ca="1">IFERROR(IF(COUNTIF(OFFSET(Table14567[[#This Row],[Error Magnitude - WCA vs. Sampling]],-PtsQty+1,0,PtsQty,1),"&gt;=0")=PtsQty,
IF(COUNTIF(OFFSET(Table14567[[#This Row],[Error Magnitude - WCA vs. Sampling]],-PtsQty+1,0,PtsQty,1),"&lt;="&amp;UncertWCAvSamp)=PtsQty,"PASS","FAIL"),NA()),NA())</f>
        <v>PASS</v>
      </c>
      <c r="AD59" s="48"/>
      <c r="AE59" s="5"/>
      <c r="AK59" s="3"/>
      <c r="AL59" s="3"/>
      <c r="AM59" s="1"/>
      <c r="AN59" s="1"/>
      <c r="AO59" s="1"/>
      <c r="AP59" s="1"/>
      <c r="AQ59" s="1"/>
      <c r="AR59" s="1"/>
    </row>
    <row r="60" spans="2:44" s="4" customFormat="1">
      <c r="R60" s="11">
        <v>45197</v>
      </c>
      <c r="S60" s="11" t="str">
        <f>Product&amp;" - "&amp;TEXT(Table14567[[#This Row],[Batch Closing Date]],"yyyy-mm-dd")</f>
        <v>WTI - 2023-09-28</v>
      </c>
      <c r="T60" s="10">
        <v>1.1000000000000001E-3</v>
      </c>
      <c r="U60" s="9">
        <v>8.9999999999999998E-4</v>
      </c>
      <c r="V60" s="8">
        <f t="shared" si="1"/>
        <v>-2.0000000000000009E-4</v>
      </c>
      <c r="W60" s="13">
        <f>IFERROR(ABS(Table14567[[#This Row],[Error Measured - WCA vs. Sampling]]),NA())</f>
        <v>2.0000000000000009E-4</v>
      </c>
      <c r="X60" s="7">
        <f ca="1">IFERROR(IF(COUNTIF(OFFSET(Table14567[[#This Row],[Error Magnitude - WCA vs. Sampling]],-PtsQty+1,0,PtsQty,1),"&gt;-1")=PtsQty,AVERAGE(OFFSET(Table14567[[#This Row],[Error Magnitude - WCA vs. Sampling]],-PtsQty+1,0,PtsQty,1)),NA()),NA())</f>
        <v>3.2999999999999994E-4</v>
      </c>
      <c r="Y60" s="7">
        <f ca="1">IFERROR(IF(COUNTIF(OFFSET(Table14567[[#This Row],[Error Magnitude - WCA vs. Sampling]],-PtsQty+1,0,PtsQty,1),"&gt;-1")=PtsQty,2*_xlfn.STDEV.P(OFFSET(Table14567[[#This Row],[Error Magnitude - WCA vs. Sampling]],-PtsQty+1,0,PtsQty,1)),NA()),NA())</f>
        <v>2.3748684174075839E-4</v>
      </c>
      <c r="Z60" s="7">
        <f ca="1">IFERROR(Table14567[[#This Row],[Error Magnitude - Running Mean]]+Table14567[[#This Row],[2SD]],NA())</f>
        <v>5.6748684174075833E-4</v>
      </c>
      <c r="AA60" s="7">
        <f ca="1">IFERROR(Table14567[[#This Row],[Error Magnitude - Running Mean]]-Table14567[[#This Row],[2SD]],NA())</f>
        <v>9.2513158259241554E-5</v>
      </c>
      <c r="AB60" s="7">
        <f ca="1">IFERROR(IF(COUNTIF(OFFSET(Table14567[[#This Row],[Error Magnitude - WCA vs. Sampling]],-PtsQty+1,0,PtsQty,1),"&gt;=0")=PtsQty,UncertWCAvSamp,NA()),NA())</f>
        <v>7.0710678118654751E-4</v>
      </c>
      <c r="AC60" s="7" t="str">
        <f ca="1">IFERROR(IF(COUNTIF(OFFSET(Table14567[[#This Row],[Error Magnitude - WCA vs. Sampling]],-PtsQty+1,0,PtsQty,1),"&gt;=0")=PtsQty,
IF(COUNTIF(OFFSET(Table14567[[#This Row],[Error Magnitude - WCA vs. Sampling]],-PtsQty+1,0,PtsQty,1),"&lt;="&amp;UncertWCAvSamp)=PtsQty,"PASS","FAIL"),NA()),NA())</f>
        <v>PASS</v>
      </c>
      <c r="AD60" s="48"/>
      <c r="AE60" s="5"/>
      <c r="AK60" s="3"/>
      <c r="AL60" s="3"/>
      <c r="AM60" s="1"/>
      <c r="AN60" s="1"/>
      <c r="AO60" s="1"/>
      <c r="AP60" s="1"/>
      <c r="AQ60" s="1"/>
      <c r="AR60" s="1"/>
    </row>
    <row r="61" spans="2:44" s="4" customFormat="1">
      <c r="R61" s="11">
        <v>45198</v>
      </c>
      <c r="S61" s="11" t="str">
        <f>Product&amp;" - "&amp;TEXT(Table14567[[#This Row],[Batch Closing Date]],"yyyy-mm-dd")</f>
        <v>WTI - 2023-09-29</v>
      </c>
      <c r="T61" s="10">
        <v>1.1000000000000001E-3</v>
      </c>
      <c r="U61" s="9">
        <v>1.5E-3</v>
      </c>
      <c r="V61" s="8">
        <f t="shared" si="1"/>
        <v>3.9999999999999996E-4</v>
      </c>
      <c r="W61" s="13">
        <f>IFERROR(ABS(Table14567[[#This Row],[Error Measured - WCA vs. Sampling]]),NA())</f>
        <v>3.9999999999999996E-4</v>
      </c>
      <c r="X61" s="7">
        <f ca="1">IFERROR(IF(COUNTIF(OFFSET(Table14567[[#This Row],[Error Magnitude - WCA vs. Sampling]],-PtsQty+1,0,PtsQty,1),"&gt;-1")=PtsQty,AVERAGE(OFFSET(Table14567[[#This Row],[Error Magnitude - WCA vs. Sampling]],-PtsQty+1,0,PtsQty,1)),NA()),NA())</f>
        <v>3.1999999999999997E-4</v>
      </c>
      <c r="Y61" s="7">
        <f ca="1">IFERROR(IF(COUNTIF(OFFSET(Table14567[[#This Row],[Error Magnitude - WCA vs. Sampling]],-PtsQty+1,0,PtsQty,1),"&gt;-1")=PtsQty,2*_xlfn.STDEV.P(OFFSET(Table14567[[#This Row],[Error Magnitude - WCA vs. Sampling]],-PtsQty+1,0,PtsQty,1)),NA()),NA())</f>
        <v>2.1540659228538018E-4</v>
      </c>
      <c r="Z61" s="7">
        <f ca="1">IFERROR(Table14567[[#This Row],[Error Magnitude - Running Mean]]+Table14567[[#This Row],[2SD]],NA())</f>
        <v>5.3540659228538013E-4</v>
      </c>
      <c r="AA61" s="7">
        <f ca="1">IFERROR(Table14567[[#This Row],[Error Magnitude - Running Mean]]-Table14567[[#This Row],[2SD]],NA())</f>
        <v>1.0459340771461979E-4</v>
      </c>
      <c r="AB61" s="7">
        <f ca="1">IFERROR(IF(COUNTIF(OFFSET(Table14567[[#This Row],[Error Magnitude - WCA vs. Sampling]],-PtsQty+1,0,PtsQty,1),"&gt;=0")=PtsQty,UncertWCAvSamp,NA()),NA())</f>
        <v>7.0710678118654751E-4</v>
      </c>
      <c r="AC61" s="7" t="str">
        <f ca="1">IFERROR(IF(COUNTIF(OFFSET(Table14567[[#This Row],[Error Magnitude - WCA vs. Sampling]],-PtsQty+1,0,PtsQty,1),"&gt;=0")=PtsQty,
IF(COUNTIF(OFFSET(Table14567[[#This Row],[Error Magnitude - WCA vs. Sampling]],-PtsQty+1,0,PtsQty,1),"&lt;="&amp;UncertWCAvSamp)=PtsQty,"PASS","FAIL"),NA()),NA())</f>
        <v>PASS</v>
      </c>
      <c r="AD61" s="48"/>
      <c r="AE61" s="5"/>
      <c r="AK61" s="3"/>
      <c r="AL61" s="3"/>
      <c r="AM61" s="1"/>
      <c r="AN61" s="1"/>
      <c r="AO61" s="1"/>
      <c r="AP61" s="1"/>
      <c r="AQ61" s="1"/>
      <c r="AR61" s="1"/>
    </row>
    <row r="62" spans="2:44" s="4" customFormat="1">
      <c r="R62" s="11">
        <v>45199</v>
      </c>
      <c r="S62" s="11" t="str">
        <f>Product&amp;" - "&amp;TEXT(Table14567[[#This Row],[Batch Closing Date]],"yyyy-mm-dd")</f>
        <v>WTI - 2023-09-30</v>
      </c>
      <c r="T62" s="10">
        <v>1.1000000000000001E-3</v>
      </c>
      <c r="U62" s="9">
        <v>8.0000000000000004E-4</v>
      </c>
      <c r="V62" s="8">
        <f t="shared" si="1"/>
        <v>-3.0000000000000003E-4</v>
      </c>
      <c r="W62" s="13">
        <f>IFERROR(ABS(Table14567[[#This Row],[Error Measured - WCA vs. Sampling]]),NA())</f>
        <v>3.0000000000000003E-4</v>
      </c>
      <c r="X62" s="7">
        <f ca="1">IFERROR(IF(COUNTIF(OFFSET(Table14567[[#This Row],[Error Magnitude - WCA vs. Sampling]],-PtsQty+1,0,PtsQty,1),"&gt;-1")=PtsQty,AVERAGE(OFFSET(Table14567[[#This Row],[Error Magnitude - WCA vs. Sampling]],-PtsQty+1,0,PtsQty,1)),NA()),NA())</f>
        <v>3.0999999999999995E-4</v>
      </c>
      <c r="Y62" s="7">
        <f ca="1">IFERROR(IF(COUNTIF(OFFSET(Table14567[[#This Row],[Error Magnitude - WCA vs. Sampling]],-PtsQty+1,0,PtsQty,1),"&gt;-1")=PtsQty,2*_xlfn.STDEV.P(OFFSET(Table14567[[#This Row],[Error Magnitude - WCA vs. Sampling]],-PtsQty+1,0,PtsQty,1)),NA()),NA())</f>
        <v>2.0880613017821098E-4</v>
      </c>
      <c r="Z62" s="7">
        <f ca="1">IFERROR(Table14567[[#This Row],[Error Magnitude - Running Mean]]+Table14567[[#This Row],[2SD]],NA())</f>
        <v>5.188061301782109E-4</v>
      </c>
      <c r="AA62" s="7">
        <f ca="1">IFERROR(Table14567[[#This Row],[Error Magnitude - Running Mean]]-Table14567[[#This Row],[2SD]],NA())</f>
        <v>1.0119386982178897E-4</v>
      </c>
      <c r="AB62" s="7">
        <f ca="1">IFERROR(IF(COUNTIF(OFFSET(Table14567[[#This Row],[Error Magnitude - WCA vs. Sampling]],-PtsQty+1,0,PtsQty,1),"&gt;=0")=PtsQty,UncertWCAvSamp,NA()),NA())</f>
        <v>7.0710678118654751E-4</v>
      </c>
      <c r="AC62" s="7" t="str">
        <f ca="1">IFERROR(IF(COUNTIF(OFFSET(Table14567[[#This Row],[Error Magnitude - WCA vs. Sampling]],-PtsQty+1,0,PtsQty,1),"&gt;=0")=PtsQty,
IF(COUNTIF(OFFSET(Table14567[[#This Row],[Error Magnitude - WCA vs. Sampling]],-PtsQty+1,0,PtsQty,1),"&lt;="&amp;UncertWCAvSamp)=PtsQty,"PASS","FAIL"),NA()),NA())</f>
        <v>PASS</v>
      </c>
      <c r="AD62" s="48"/>
      <c r="AE62" s="5"/>
      <c r="AK62" s="3"/>
      <c r="AL62" s="3"/>
      <c r="AM62" s="1"/>
      <c r="AN62" s="1"/>
      <c r="AO62" s="1"/>
      <c r="AP62" s="1"/>
      <c r="AQ62" s="1"/>
      <c r="AR62" s="1"/>
    </row>
    <row r="63" spans="2:44" s="4" customFormat="1">
      <c r="R63" s="11">
        <v>45200</v>
      </c>
      <c r="S63" s="11" t="str">
        <f>Product&amp;" - "&amp;TEXT(Table14567[[#This Row],[Batch Closing Date]],"yyyy-mm-dd")</f>
        <v>WTI - 2023-10-01</v>
      </c>
      <c r="T63" s="10">
        <v>1.1000000000000001E-3</v>
      </c>
      <c r="U63" s="9">
        <v>1.5E-3</v>
      </c>
      <c r="V63" s="8">
        <f t="shared" si="1"/>
        <v>3.9999999999999996E-4</v>
      </c>
      <c r="W63" s="13">
        <f>IFERROR(ABS(Table14567[[#This Row],[Error Measured - WCA vs. Sampling]]),NA())</f>
        <v>3.9999999999999996E-4</v>
      </c>
      <c r="X63" s="7">
        <f ca="1">IFERROR(IF(COUNTIF(OFFSET(Table14567[[#This Row],[Error Magnitude - WCA vs. Sampling]],-PtsQty+1,0,PtsQty,1),"&gt;-1")=PtsQty,AVERAGE(OFFSET(Table14567[[#This Row],[Error Magnitude - WCA vs. Sampling]],-PtsQty+1,0,PtsQty,1)),NA()),NA())</f>
        <v>3.3E-4</v>
      </c>
      <c r="Y63" s="7">
        <f ca="1">IFERROR(IF(COUNTIF(OFFSET(Table14567[[#This Row],[Error Magnitude - WCA vs. Sampling]],-PtsQty+1,0,PtsQty,1),"&gt;-1")=PtsQty,2*_xlfn.STDEV.P(OFFSET(Table14567[[#This Row],[Error Magnitude - WCA vs. Sampling]],-PtsQty+1,0,PtsQty,1)),NA()),NA())</f>
        <v>2.0099751242241777E-4</v>
      </c>
      <c r="Z63" s="7">
        <f ca="1">IFERROR(Table14567[[#This Row],[Error Magnitude - Running Mean]]+Table14567[[#This Row],[2SD]],NA())</f>
        <v>5.3099751242241772E-4</v>
      </c>
      <c r="AA63" s="7">
        <f ca="1">IFERROR(Table14567[[#This Row],[Error Magnitude - Running Mean]]-Table14567[[#This Row],[2SD]],NA())</f>
        <v>1.2900248757758223E-4</v>
      </c>
      <c r="AB63" s="7">
        <f ca="1">IFERROR(IF(COUNTIF(OFFSET(Table14567[[#This Row],[Error Magnitude - WCA vs. Sampling]],-PtsQty+1,0,PtsQty,1),"&gt;=0")=PtsQty,UncertWCAvSamp,NA()),NA())</f>
        <v>7.0710678118654751E-4</v>
      </c>
      <c r="AC63" s="7" t="str">
        <f ca="1">IFERROR(IF(COUNTIF(OFFSET(Table14567[[#This Row],[Error Magnitude - WCA vs. Sampling]],-PtsQty+1,0,PtsQty,1),"&gt;=0")=PtsQty,
IF(COUNTIF(OFFSET(Table14567[[#This Row],[Error Magnitude - WCA vs. Sampling]],-PtsQty+1,0,PtsQty,1),"&lt;="&amp;UncertWCAvSamp)=PtsQty,"PASS","FAIL"),NA()),NA())</f>
        <v>PASS</v>
      </c>
      <c r="AD63" s="48"/>
      <c r="AE63" s="5"/>
      <c r="AK63" s="3"/>
      <c r="AL63" s="3"/>
      <c r="AM63" s="1"/>
      <c r="AN63" s="1"/>
      <c r="AO63" s="1"/>
      <c r="AP63" s="1"/>
      <c r="AQ63" s="1"/>
      <c r="AR63" s="1"/>
    </row>
    <row r="64" spans="2:44" s="4" customFormat="1">
      <c r="R64" s="11">
        <v>45201</v>
      </c>
      <c r="S64" s="11" t="str">
        <f>Product&amp;" - "&amp;TEXT(Table14567[[#This Row],[Batch Closing Date]],"yyyy-mm-dd")</f>
        <v>WTI - 2023-10-02</v>
      </c>
      <c r="T64" s="10">
        <v>1.1000000000000001E-3</v>
      </c>
      <c r="U64" s="9">
        <v>1.6000000000000001E-3</v>
      </c>
      <c r="V64" s="8">
        <f t="shared" si="1"/>
        <v>5.0000000000000001E-4</v>
      </c>
      <c r="W64" s="13">
        <f>IFERROR(ABS(Table14567[[#This Row],[Error Measured - WCA vs. Sampling]]),NA())</f>
        <v>5.0000000000000001E-4</v>
      </c>
      <c r="X64" s="7">
        <f ca="1">IFERROR(IF(COUNTIF(OFFSET(Table14567[[#This Row],[Error Magnitude - WCA vs. Sampling]],-PtsQty+1,0,PtsQty,1),"&gt;-1")=PtsQty,AVERAGE(OFFSET(Table14567[[#This Row],[Error Magnitude - WCA vs. Sampling]],-PtsQty+1,0,PtsQty,1)),NA()),NA())</f>
        <v>3.6000000000000002E-4</v>
      </c>
      <c r="Y64" s="7">
        <f ca="1">IFERROR(IF(COUNTIF(OFFSET(Table14567[[#This Row],[Error Magnitude - WCA vs. Sampling]],-PtsQty+1,0,PtsQty,1),"&gt;-1")=PtsQty,2*_xlfn.STDEV.P(OFFSET(Table14567[[#This Row],[Error Magnitude - WCA vs. Sampling]],-PtsQty+1,0,PtsQty,1)),NA()),NA())</f>
        <v>2.0396078054371139E-4</v>
      </c>
      <c r="Z64" s="7">
        <f ca="1">IFERROR(Table14567[[#This Row],[Error Magnitude - Running Mean]]+Table14567[[#This Row],[2SD]],NA())</f>
        <v>5.6396078054371144E-4</v>
      </c>
      <c r="AA64" s="7">
        <f ca="1">IFERROR(Table14567[[#This Row],[Error Magnitude - Running Mean]]-Table14567[[#This Row],[2SD]],NA())</f>
        <v>1.5603921945628863E-4</v>
      </c>
      <c r="AB64" s="7">
        <f ca="1">IFERROR(IF(COUNTIF(OFFSET(Table14567[[#This Row],[Error Magnitude - WCA vs. Sampling]],-PtsQty+1,0,PtsQty,1),"&gt;=0")=PtsQty,UncertWCAvSamp,NA()),NA())</f>
        <v>7.0710678118654751E-4</v>
      </c>
      <c r="AC64" s="7" t="str">
        <f ca="1">IFERROR(IF(COUNTIF(OFFSET(Table14567[[#This Row],[Error Magnitude - WCA vs. Sampling]],-PtsQty+1,0,PtsQty,1),"&gt;=0")=PtsQty,
IF(COUNTIF(OFFSET(Table14567[[#This Row],[Error Magnitude - WCA vs. Sampling]],-PtsQty+1,0,PtsQty,1),"&lt;="&amp;UncertWCAvSamp)=PtsQty,"PASS","FAIL"),NA()),NA())</f>
        <v>PASS</v>
      </c>
      <c r="AD64" s="48"/>
      <c r="AE64" s="5"/>
      <c r="AK64" s="3"/>
      <c r="AL64" s="3"/>
      <c r="AM64" s="1"/>
      <c r="AN64" s="1"/>
      <c r="AO64" s="1"/>
      <c r="AP64" s="1"/>
      <c r="AQ64" s="1"/>
      <c r="AR64" s="1"/>
    </row>
    <row r="65" spans="18:44" s="4" customFormat="1">
      <c r="R65" s="11">
        <v>45202</v>
      </c>
      <c r="S65" s="11" t="str">
        <f>Product&amp;" - "&amp;TEXT(Table14567[[#This Row],[Batch Closing Date]],"yyyy-mm-dd")</f>
        <v>WTI - 2023-10-03</v>
      </c>
      <c r="T65" s="10">
        <v>1.1000000000000001E-3</v>
      </c>
      <c r="U65" s="9">
        <v>1.2999999999999999E-3</v>
      </c>
      <c r="V65" s="8">
        <f t="shared" si="1"/>
        <v>1.9999999999999987E-4</v>
      </c>
      <c r="W65" s="13">
        <f>IFERROR(ABS(Table14567[[#This Row],[Error Measured - WCA vs. Sampling]]),NA())</f>
        <v>1.9999999999999987E-4</v>
      </c>
      <c r="X65" s="7">
        <f ca="1">IFERROR(IF(COUNTIF(OFFSET(Table14567[[#This Row],[Error Magnitude - WCA vs. Sampling]],-PtsQty+1,0,PtsQty,1),"&gt;-1")=PtsQty,AVERAGE(OFFSET(Table14567[[#This Row],[Error Magnitude - WCA vs. Sampling]],-PtsQty+1,0,PtsQty,1)),NA()),NA())</f>
        <v>3.4000000000000002E-4</v>
      </c>
      <c r="Y65" s="7">
        <f ca="1">IFERROR(IF(COUNTIF(OFFSET(Table14567[[#This Row],[Error Magnitude - WCA vs. Sampling]],-PtsQty+1,0,PtsQty,1),"&gt;-1")=PtsQty,2*_xlfn.STDEV.P(OFFSET(Table14567[[#This Row],[Error Magnitude - WCA vs. Sampling]],-PtsQty+1,0,PtsQty,1)),NA()),NA())</f>
        <v>2.2271057451320092E-4</v>
      </c>
      <c r="Z65" s="7">
        <f ca="1">IFERROR(Table14567[[#This Row],[Error Magnitude - Running Mean]]+Table14567[[#This Row],[2SD]],NA())</f>
        <v>5.6271057451320091E-4</v>
      </c>
      <c r="AA65" s="7">
        <f ca="1">IFERROR(Table14567[[#This Row],[Error Magnitude - Running Mean]]-Table14567[[#This Row],[2SD]],NA())</f>
        <v>1.1728942548679911E-4</v>
      </c>
      <c r="AB65" s="7">
        <f ca="1">IFERROR(IF(COUNTIF(OFFSET(Table14567[[#This Row],[Error Magnitude - WCA vs. Sampling]],-PtsQty+1,0,PtsQty,1),"&gt;=0")=PtsQty,UncertWCAvSamp,NA()),NA())</f>
        <v>7.0710678118654751E-4</v>
      </c>
      <c r="AC65" s="7" t="str">
        <f ca="1">IFERROR(IF(COUNTIF(OFFSET(Table14567[[#This Row],[Error Magnitude - WCA vs. Sampling]],-PtsQty+1,0,PtsQty,1),"&gt;=0")=PtsQty,
IF(COUNTIF(OFFSET(Table14567[[#This Row],[Error Magnitude - WCA vs. Sampling]],-PtsQty+1,0,PtsQty,1),"&lt;="&amp;UncertWCAvSamp)=PtsQty,"PASS","FAIL"),NA()),NA())</f>
        <v>PASS</v>
      </c>
      <c r="AD65" s="48"/>
      <c r="AE65" s="5"/>
      <c r="AK65" s="3"/>
      <c r="AL65" s="3"/>
      <c r="AM65" s="1"/>
      <c r="AN65" s="1"/>
      <c r="AO65" s="1"/>
      <c r="AP65" s="1"/>
      <c r="AQ65" s="1"/>
      <c r="AR65" s="1"/>
    </row>
    <row r="66" spans="18:44" s="4" customFormat="1">
      <c r="R66" s="11">
        <v>45203</v>
      </c>
      <c r="S66" s="11" t="str">
        <f>Product&amp;" - "&amp;TEXT(Table14567[[#This Row],[Batch Closing Date]],"yyyy-mm-dd")</f>
        <v>WTI - 2023-10-04</v>
      </c>
      <c r="T66" s="10">
        <v>1.1000000000000001E-3</v>
      </c>
      <c r="U66" s="9">
        <v>8.9999999999999998E-4</v>
      </c>
      <c r="V66" s="8">
        <f t="shared" ref="V66:V76" si="2">+U66-T66</f>
        <v>-2.0000000000000009E-4</v>
      </c>
      <c r="W66" s="13">
        <f>IFERROR(ABS(Table14567[[#This Row],[Error Measured - WCA vs. Sampling]]),NA())</f>
        <v>2.0000000000000009E-4</v>
      </c>
      <c r="X66" s="7">
        <f ca="1">IFERROR(IF(COUNTIF(OFFSET(Table14567[[#This Row],[Error Magnitude - WCA vs. Sampling]],-PtsQty+1,0,PtsQty,1),"&gt;-1")=PtsQty,AVERAGE(OFFSET(Table14567[[#This Row],[Error Magnitude - WCA vs. Sampling]],-PtsQty+1,0,PtsQty,1)),NA()),NA())</f>
        <v>3.3000000000000005E-4</v>
      </c>
      <c r="Y66" s="7">
        <f ca="1">IFERROR(IF(COUNTIF(OFFSET(Table14567[[#This Row],[Error Magnitude - WCA vs. Sampling]],-PtsQty+1,0,PtsQty,1),"&gt;-1")=PtsQty,2*_xlfn.STDEV.P(OFFSET(Table14567[[#This Row],[Error Magnitude - WCA vs. Sampling]],-PtsQty+1,0,PtsQty,1)),NA()),NA())</f>
        <v>2.3748684174075836E-4</v>
      </c>
      <c r="Z66" s="7">
        <f ca="1">IFERROR(Table14567[[#This Row],[Error Magnitude - Running Mean]]+Table14567[[#This Row],[2SD]],NA())</f>
        <v>5.6748684174075844E-4</v>
      </c>
      <c r="AA66" s="7">
        <f ca="1">IFERROR(Table14567[[#This Row],[Error Magnitude - Running Mean]]-Table14567[[#This Row],[2SD]],NA())</f>
        <v>9.251315825924169E-5</v>
      </c>
      <c r="AB66" s="7">
        <f ca="1">IFERROR(IF(COUNTIF(OFFSET(Table14567[[#This Row],[Error Magnitude - WCA vs. Sampling]],-PtsQty+1,0,PtsQty,1),"&gt;=0")=PtsQty,UncertWCAvSamp,NA()),NA())</f>
        <v>7.0710678118654751E-4</v>
      </c>
      <c r="AC66" s="7" t="str">
        <f ca="1">IFERROR(IF(COUNTIF(OFFSET(Table14567[[#This Row],[Error Magnitude - WCA vs. Sampling]],-PtsQty+1,0,PtsQty,1),"&gt;=0")=PtsQty,
IF(COUNTIF(OFFSET(Table14567[[#This Row],[Error Magnitude - WCA vs. Sampling]],-PtsQty+1,0,PtsQty,1),"&lt;="&amp;UncertWCAvSamp)=PtsQty,"PASS","FAIL"),NA()),NA())</f>
        <v>PASS</v>
      </c>
      <c r="AD66" s="48"/>
      <c r="AE66" s="5"/>
      <c r="AK66" s="3"/>
      <c r="AL66" s="3"/>
      <c r="AM66" s="1"/>
      <c r="AN66" s="1"/>
      <c r="AO66" s="1"/>
      <c r="AP66" s="1"/>
      <c r="AQ66" s="1"/>
      <c r="AR66" s="1"/>
    </row>
    <row r="67" spans="18:44" s="4" customFormat="1">
      <c r="R67" s="11">
        <v>45204</v>
      </c>
      <c r="S67" s="11" t="str">
        <f>Product&amp;" - "&amp;TEXT(Table14567[[#This Row],[Batch Closing Date]],"yyyy-mm-dd")</f>
        <v>WTI - 2023-10-05</v>
      </c>
      <c r="T67" s="10">
        <v>1.1000000000000001E-3</v>
      </c>
      <c r="U67" s="9">
        <v>1.5E-3</v>
      </c>
      <c r="V67" s="8">
        <f t="shared" si="2"/>
        <v>3.9999999999999996E-4</v>
      </c>
      <c r="W67" s="13">
        <f>IFERROR(ABS(Table14567[[#This Row],[Error Measured - WCA vs. Sampling]]),NA())</f>
        <v>3.9999999999999996E-4</v>
      </c>
      <c r="X67" s="7">
        <f ca="1">IFERROR(IF(COUNTIF(OFFSET(Table14567[[#This Row],[Error Magnitude - WCA vs. Sampling]],-PtsQty+1,0,PtsQty,1),"&gt;-1")=PtsQty,AVERAGE(OFFSET(Table14567[[#This Row],[Error Magnitude - WCA vs. Sampling]],-PtsQty+1,0,PtsQty,1)),NA()),NA())</f>
        <v>3.1999999999999997E-4</v>
      </c>
      <c r="Y67" s="7">
        <f ca="1">IFERROR(IF(COUNTIF(OFFSET(Table14567[[#This Row],[Error Magnitude - WCA vs. Sampling]],-PtsQty+1,0,PtsQty,1),"&gt;-1")=PtsQty,2*_xlfn.STDEV.P(OFFSET(Table14567[[#This Row],[Error Magnitude - WCA vs. Sampling]],-PtsQty+1,0,PtsQty,1)),NA()),NA())</f>
        <v>2.1540659228538016E-4</v>
      </c>
      <c r="Z67" s="7">
        <f ca="1">IFERROR(Table14567[[#This Row],[Error Magnitude - Running Mean]]+Table14567[[#This Row],[2SD]],NA())</f>
        <v>5.3540659228538013E-4</v>
      </c>
      <c r="AA67" s="7">
        <f ca="1">IFERROR(Table14567[[#This Row],[Error Magnitude - Running Mean]]-Table14567[[#This Row],[2SD]],NA())</f>
        <v>1.0459340771461982E-4</v>
      </c>
      <c r="AB67" s="7">
        <f ca="1">IFERROR(IF(COUNTIF(OFFSET(Table14567[[#This Row],[Error Magnitude - WCA vs. Sampling]],-PtsQty+1,0,PtsQty,1),"&gt;=0")=PtsQty,UncertWCAvSamp,NA()),NA())</f>
        <v>7.0710678118654751E-4</v>
      </c>
      <c r="AC67" s="7" t="str">
        <f ca="1">IFERROR(IF(COUNTIF(OFFSET(Table14567[[#This Row],[Error Magnitude - WCA vs. Sampling]],-PtsQty+1,0,PtsQty,1),"&gt;=0")=PtsQty,
IF(COUNTIF(OFFSET(Table14567[[#This Row],[Error Magnitude - WCA vs. Sampling]],-PtsQty+1,0,PtsQty,1),"&lt;="&amp;UncertWCAvSamp)=PtsQty,"PASS","FAIL"),NA()),NA())</f>
        <v>PASS</v>
      </c>
      <c r="AD67" s="48"/>
      <c r="AE67" s="5"/>
      <c r="AK67" s="3"/>
      <c r="AL67" s="3"/>
      <c r="AM67" s="1"/>
      <c r="AN67" s="1"/>
      <c r="AO67" s="1"/>
      <c r="AP67" s="1"/>
      <c r="AQ67" s="1"/>
      <c r="AR67" s="1"/>
    </row>
    <row r="68" spans="18:44" s="4" customFormat="1">
      <c r="R68" s="11">
        <v>45205</v>
      </c>
      <c r="S68" s="11" t="str">
        <f>Product&amp;" - "&amp;TEXT(Table14567[[#This Row],[Batch Closing Date]],"yyyy-mm-dd")</f>
        <v>WTI - 2023-10-06</v>
      </c>
      <c r="T68" s="10">
        <v>1.1000000000000001E-3</v>
      </c>
      <c r="U68" s="9">
        <v>8.0000000000000004E-4</v>
      </c>
      <c r="V68" s="8">
        <f t="shared" si="2"/>
        <v>-3.0000000000000003E-4</v>
      </c>
      <c r="W68" s="13">
        <f>IFERROR(ABS(Table14567[[#This Row],[Error Measured - WCA vs. Sampling]]),NA())</f>
        <v>3.0000000000000003E-4</v>
      </c>
      <c r="X68" s="7">
        <f ca="1">IFERROR(IF(COUNTIF(OFFSET(Table14567[[#This Row],[Error Magnitude - WCA vs. Sampling]],-PtsQty+1,0,PtsQty,1),"&gt;-1")=PtsQty,AVERAGE(OFFSET(Table14567[[#This Row],[Error Magnitude - WCA vs. Sampling]],-PtsQty+1,0,PtsQty,1)),NA()),NA())</f>
        <v>3.0999999999999995E-4</v>
      </c>
      <c r="Y68" s="7">
        <f ca="1">IFERROR(IF(COUNTIF(OFFSET(Table14567[[#This Row],[Error Magnitude - WCA vs. Sampling]],-PtsQty+1,0,PtsQty,1),"&gt;-1")=PtsQty,2*_xlfn.STDEV.P(OFFSET(Table14567[[#This Row],[Error Magnitude - WCA vs. Sampling]],-PtsQty+1,0,PtsQty,1)),NA()),NA())</f>
        <v>2.0880613017821103E-4</v>
      </c>
      <c r="Z68" s="7">
        <f ca="1">IFERROR(Table14567[[#This Row],[Error Magnitude - Running Mean]]+Table14567[[#This Row],[2SD]],NA())</f>
        <v>5.18806130178211E-4</v>
      </c>
      <c r="AA68" s="7">
        <f ca="1">IFERROR(Table14567[[#This Row],[Error Magnitude - Running Mean]]-Table14567[[#This Row],[2SD]],NA())</f>
        <v>1.0119386982178891E-4</v>
      </c>
      <c r="AB68" s="7">
        <f ca="1">IFERROR(IF(COUNTIF(OFFSET(Table14567[[#This Row],[Error Magnitude - WCA vs. Sampling]],-PtsQty+1,0,PtsQty,1),"&gt;=0")=PtsQty,UncertWCAvSamp,NA()),NA())</f>
        <v>7.0710678118654751E-4</v>
      </c>
      <c r="AC68" s="7" t="str">
        <f ca="1">IFERROR(IF(COUNTIF(OFFSET(Table14567[[#This Row],[Error Magnitude - WCA vs. Sampling]],-PtsQty+1,0,PtsQty,1),"&gt;=0")=PtsQty,
IF(COUNTIF(OFFSET(Table14567[[#This Row],[Error Magnitude - WCA vs. Sampling]],-PtsQty+1,0,PtsQty,1),"&lt;="&amp;UncertWCAvSamp)=PtsQty,"PASS","FAIL"),NA()),NA())</f>
        <v>PASS</v>
      </c>
      <c r="AD68" s="48"/>
      <c r="AE68" s="5"/>
      <c r="AK68" s="3"/>
      <c r="AL68" s="3"/>
      <c r="AM68" s="1"/>
      <c r="AN68" s="1"/>
      <c r="AO68" s="1"/>
      <c r="AP68" s="1"/>
      <c r="AQ68" s="1"/>
      <c r="AR68" s="1"/>
    </row>
    <row r="69" spans="18:44" s="4" customFormat="1">
      <c r="R69" s="11">
        <v>45206</v>
      </c>
      <c r="S69" s="11" t="str">
        <f>Product&amp;" - "&amp;TEXT(Table14567[[#This Row],[Batch Closing Date]],"yyyy-mm-dd")</f>
        <v>WTI - 2023-10-07</v>
      </c>
      <c r="T69" s="10">
        <v>1.1000000000000001E-3</v>
      </c>
      <c r="U69" s="9">
        <v>1.2999999999999999E-3</v>
      </c>
      <c r="V69" s="8">
        <f t="shared" si="2"/>
        <v>1.9999999999999987E-4</v>
      </c>
      <c r="W69" s="13">
        <f>IFERROR(ABS(Table14567[[#This Row],[Error Measured - WCA vs. Sampling]]),NA())</f>
        <v>1.9999999999999987E-4</v>
      </c>
      <c r="X69" s="7">
        <f ca="1">IFERROR(IF(COUNTIF(OFFSET(Table14567[[#This Row],[Error Magnitude - WCA vs. Sampling]],-PtsQty+1,0,PtsQty,1),"&gt;-1")=PtsQty,AVERAGE(OFFSET(Table14567[[#This Row],[Error Magnitude - WCA vs. Sampling]],-PtsQty+1,0,PtsQty,1)),NA()),NA())</f>
        <v>3.0999999999999995E-4</v>
      </c>
      <c r="Y69" s="7">
        <f ca="1">IFERROR(IF(COUNTIF(OFFSET(Table14567[[#This Row],[Error Magnitude - WCA vs. Sampling]],-PtsQty+1,0,PtsQty,1),"&gt;-1")=PtsQty,2*_xlfn.STDEV.P(OFFSET(Table14567[[#This Row],[Error Magnitude - WCA vs. Sampling]],-PtsQty+1,0,PtsQty,1)),NA()),NA())</f>
        <v>2.0880613017821098E-4</v>
      </c>
      <c r="Z69" s="7">
        <f ca="1">IFERROR(Table14567[[#This Row],[Error Magnitude - Running Mean]]+Table14567[[#This Row],[2SD]],NA())</f>
        <v>5.188061301782109E-4</v>
      </c>
      <c r="AA69" s="7">
        <f ca="1">IFERROR(Table14567[[#This Row],[Error Magnitude - Running Mean]]-Table14567[[#This Row],[2SD]],NA())</f>
        <v>1.0119386982178897E-4</v>
      </c>
      <c r="AB69" s="7">
        <f ca="1">IFERROR(IF(COUNTIF(OFFSET(Table14567[[#This Row],[Error Magnitude - WCA vs. Sampling]],-PtsQty+1,0,PtsQty,1),"&gt;=0")=PtsQty,UncertWCAvSamp,NA()),NA())</f>
        <v>7.0710678118654751E-4</v>
      </c>
      <c r="AC69" s="7" t="str">
        <f ca="1">IFERROR(IF(COUNTIF(OFFSET(Table14567[[#This Row],[Error Magnitude - WCA vs. Sampling]],-PtsQty+1,0,PtsQty,1),"&gt;=0")=PtsQty,
IF(COUNTIF(OFFSET(Table14567[[#This Row],[Error Magnitude - WCA vs. Sampling]],-PtsQty+1,0,PtsQty,1),"&lt;="&amp;UncertWCAvSamp)=PtsQty,"PASS","FAIL"),NA()),NA())</f>
        <v>PASS</v>
      </c>
      <c r="AD69" s="48"/>
      <c r="AE69" s="5"/>
      <c r="AK69" s="3"/>
      <c r="AL69" s="3"/>
      <c r="AM69" s="1"/>
      <c r="AN69" s="1"/>
      <c r="AO69" s="1"/>
      <c r="AP69" s="1"/>
      <c r="AQ69" s="1"/>
      <c r="AR69" s="1"/>
    </row>
    <row r="70" spans="18:44" s="4" customFormat="1">
      <c r="R70" s="11">
        <v>45207</v>
      </c>
      <c r="S70" s="11" t="str">
        <f>Product&amp;" - "&amp;TEXT(Table14567[[#This Row],[Batch Closing Date]],"yyyy-mm-dd")</f>
        <v>WTI - 2023-10-08</v>
      </c>
      <c r="T70" s="10">
        <v>1.1000000000000001E-3</v>
      </c>
      <c r="U70" s="9">
        <v>1.5E-3</v>
      </c>
      <c r="V70" s="8">
        <f t="shared" si="2"/>
        <v>3.9999999999999996E-4</v>
      </c>
      <c r="W70" s="13">
        <f>IFERROR(ABS(Table14567[[#This Row],[Error Measured - WCA vs. Sampling]]),NA())</f>
        <v>3.9999999999999996E-4</v>
      </c>
      <c r="X70" s="7">
        <f ca="1">IFERROR(IF(COUNTIF(OFFSET(Table14567[[#This Row],[Error Magnitude - WCA vs. Sampling]],-PtsQty+1,0,PtsQty,1),"&gt;-1")=PtsQty,AVERAGE(OFFSET(Table14567[[#This Row],[Error Magnitude - WCA vs. Sampling]],-PtsQty+1,0,PtsQty,1)),NA()),NA())</f>
        <v>3.3E-4</v>
      </c>
      <c r="Y70" s="7">
        <f ca="1">IFERROR(IF(COUNTIF(OFFSET(Table14567[[#This Row],[Error Magnitude - WCA vs. Sampling]],-PtsQty+1,0,PtsQty,1),"&gt;-1")=PtsQty,2*_xlfn.STDEV.P(OFFSET(Table14567[[#This Row],[Error Magnitude - WCA vs. Sampling]],-PtsQty+1,0,PtsQty,1)),NA()),NA())</f>
        <v>2.0099751242241783E-4</v>
      </c>
      <c r="Z70" s="7">
        <f ca="1">IFERROR(Table14567[[#This Row],[Error Magnitude - Running Mean]]+Table14567[[#This Row],[2SD]],NA())</f>
        <v>5.3099751242241782E-4</v>
      </c>
      <c r="AA70" s="7">
        <f ca="1">IFERROR(Table14567[[#This Row],[Error Magnitude - Running Mean]]-Table14567[[#This Row],[2SD]],NA())</f>
        <v>1.2900248757758217E-4</v>
      </c>
      <c r="AB70" s="7">
        <f ca="1">IFERROR(IF(COUNTIF(OFFSET(Table14567[[#This Row],[Error Magnitude - WCA vs. Sampling]],-PtsQty+1,0,PtsQty,1),"&gt;=0")=PtsQty,UncertWCAvSamp,NA()),NA())</f>
        <v>7.0710678118654751E-4</v>
      </c>
      <c r="AC70" s="7" t="str">
        <f ca="1">IFERROR(IF(COUNTIF(OFFSET(Table14567[[#This Row],[Error Magnitude - WCA vs. Sampling]],-PtsQty+1,0,PtsQty,1),"&gt;=0")=PtsQty,
IF(COUNTIF(OFFSET(Table14567[[#This Row],[Error Magnitude - WCA vs. Sampling]],-PtsQty+1,0,PtsQty,1),"&lt;="&amp;UncertWCAvSamp)=PtsQty,"PASS","FAIL"),NA()),NA())</f>
        <v>PASS</v>
      </c>
      <c r="AD70" s="48"/>
      <c r="AE70" s="5"/>
      <c r="AK70" s="3"/>
      <c r="AL70" s="3"/>
      <c r="AM70" s="1"/>
      <c r="AN70" s="1"/>
      <c r="AO70" s="1"/>
      <c r="AP70" s="1"/>
      <c r="AQ70" s="1"/>
      <c r="AR70" s="1"/>
    </row>
    <row r="71" spans="18:44" s="4" customFormat="1">
      <c r="R71" s="11">
        <v>45208</v>
      </c>
      <c r="S71" s="11" t="str">
        <f>Product&amp;" - "&amp;TEXT(Table14567[[#This Row],[Batch Closing Date]],"yyyy-mm-dd")</f>
        <v>WTI - 2023-10-09</v>
      </c>
      <c r="T71" s="10">
        <v>1.1000000000000001E-3</v>
      </c>
      <c r="U71" s="9">
        <v>1.2999999999999999E-3</v>
      </c>
      <c r="V71" s="8">
        <f t="shared" si="2"/>
        <v>1.9999999999999987E-4</v>
      </c>
      <c r="W71" s="13">
        <f>IFERROR(ABS(Table14567[[#This Row],[Error Measured - WCA vs. Sampling]]),NA())</f>
        <v>1.9999999999999987E-4</v>
      </c>
      <c r="X71" s="7">
        <f ca="1">IFERROR(IF(COUNTIF(OFFSET(Table14567[[#This Row],[Error Magnitude - WCA vs. Sampling]],-PtsQty+1,0,PtsQty,1),"&gt;-1")=PtsQty,AVERAGE(OFFSET(Table14567[[#This Row],[Error Magnitude - WCA vs. Sampling]],-PtsQty+1,0,PtsQty,1)),NA()),NA())</f>
        <v>3.0999999999999995E-4</v>
      </c>
      <c r="Y71" s="7">
        <f ca="1">IFERROR(IF(COUNTIF(OFFSET(Table14567[[#This Row],[Error Magnitude - WCA vs. Sampling]],-PtsQty+1,0,PtsQty,1),"&gt;-1")=PtsQty,2*_xlfn.STDEV.P(OFFSET(Table14567[[#This Row],[Error Magnitude - WCA vs. Sampling]],-PtsQty+1,0,PtsQty,1)),NA()),NA())</f>
        <v>2.0880613017821103E-4</v>
      </c>
      <c r="Z71" s="7">
        <f ca="1">IFERROR(Table14567[[#This Row],[Error Magnitude - Running Mean]]+Table14567[[#This Row],[2SD]],NA())</f>
        <v>5.18806130178211E-4</v>
      </c>
      <c r="AA71" s="7">
        <f ca="1">IFERROR(Table14567[[#This Row],[Error Magnitude - Running Mean]]-Table14567[[#This Row],[2SD]],NA())</f>
        <v>1.0119386982178891E-4</v>
      </c>
      <c r="AB71" s="7">
        <f ca="1">IFERROR(IF(COUNTIF(OFFSET(Table14567[[#This Row],[Error Magnitude - WCA vs. Sampling]],-PtsQty+1,0,PtsQty,1),"&gt;=0")=PtsQty,UncertWCAvSamp,NA()),NA())</f>
        <v>7.0710678118654751E-4</v>
      </c>
      <c r="AC71" s="7" t="str">
        <f ca="1">IFERROR(IF(COUNTIF(OFFSET(Table14567[[#This Row],[Error Magnitude - WCA vs. Sampling]],-PtsQty+1,0,PtsQty,1),"&gt;=0")=PtsQty,
IF(COUNTIF(OFFSET(Table14567[[#This Row],[Error Magnitude - WCA vs. Sampling]],-PtsQty+1,0,PtsQty,1),"&lt;="&amp;UncertWCAvSamp)=PtsQty,"PASS","FAIL"),NA()),NA())</f>
        <v>PASS</v>
      </c>
      <c r="AD71" s="48"/>
      <c r="AE71" s="5"/>
      <c r="AK71" s="3"/>
      <c r="AL71" s="3"/>
      <c r="AM71" s="1"/>
      <c r="AN71" s="1"/>
      <c r="AO71" s="1"/>
      <c r="AP71" s="1"/>
      <c r="AQ71" s="1"/>
      <c r="AR71" s="1"/>
    </row>
    <row r="72" spans="18:44" s="4" customFormat="1">
      <c r="R72" s="11">
        <v>45209</v>
      </c>
      <c r="S72" s="11" t="str">
        <f>Product&amp;" - "&amp;TEXT(Table14567[[#This Row],[Batch Closing Date]],"yyyy-mm-dd")</f>
        <v>WTI - 2023-10-10</v>
      </c>
      <c r="T72" s="10">
        <v>1.1000000000000001E-3</v>
      </c>
      <c r="U72" s="9">
        <v>8.9999999999999998E-4</v>
      </c>
      <c r="V72" s="8">
        <f t="shared" si="2"/>
        <v>-2.0000000000000009E-4</v>
      </c>
      <c r="W72" s="13">
        <f>IFERROR(ABS(Table14567[[#This Row],[Error Measured - WCA vs. Sampling]]),NA())</f>
        <v>2.0000000000000009E-4</v>
      </c>
      <c r="X72" s="7">
        <f ca="1">IFERROR(IF(COUNTIF(OFFSET(Table14567[[#This Row],[Error Magnitude - WCA vs. Sampling]],-PtsQty+1,0,PtsQty,1),"&gt;-1")=PtsQty,AVERAGE(OFFSET(Table14567[[#This Row],[Error Magnitude - WCA vs. Sampling]],-PtsQty+1,0,PtsQty,1)),NA()),NA())</f>
        <v>2.9999999999999997E-4</v>
      </c>
      <c r="Y72" s="7">
        <f ca="1">IFERROR(IF(COUNTIF(OFFSET(Table14567[[#This Row],[Error Magnitude - WCA vs. Sampling]],-PtsQty+1,0,PtsQty,1),"&gt;-1")=PtsQty,2*_xlfn.STDEV.P(OFFSET(Table14567[[#This Row],[Error Magnitude - WCA vs. Sampling]],-PtsQty+1,0,PtsQty,1)),NA()),NA())</f>
        <v>2.1908902300206648E-4</v>
      </c>
      <c r="Z72" s="7">
        <f ca="1">IFERROR(Table14567[[#This Row],[Error Magnitude - Running Mean]]+Table14567[[#This Row],[2SD]],NA())</f>
        <v>5.1908902300206643E-4</v>
      </c>
      <c r="AA72" s="7">
        <f ca="1">IFERROR(Table14567[[#This Row],[Error Magnitude - Running Mean]]-Table14567[[#This Row],[2SD]],NA())</f>
        <v>8.0910976997933492E-5</v>
      </c>
      <c r="AB72" s="7">
        <f ca="1">IFERROR(IF(COUNTIF(OFFSET(Table14567[[#This Row],[Error Magnitude - WCA vs. Sampling]],-PtsQty+1,0,PtsQty,1),"&gt;=0")=PtsQty,UncertWCAvSamp,NA()),NA())</f>
        <v>7.0710678118654751E-4</v>
      </c>
      <c r="AC72" s="7" t="str">
        <f ca="1">IFERROR(IF(COUNTIF(OFFSET(Table14567[[#This Row],[Error Magnitude - WCA vs. Sampling]],-PtsQty+1,0,PtsQty,1),"&gt;=0")=PtsQty,
IF(COUNTIF(OFFSET(Table14567[[#This Row],[Error Magnitude - WCA vs. Sampling]],-PtsQty+1,0,PtsQty,1),"&lt;="&amp;UncertWCAvSamp)=PtsQty,"PASS","FAIL"),NA()),NA())</f>
        <v>PASS</v>
      </c>
      <c r="AD72" s="48"/>
      <c r="AE72" s="5"/>
      <c r="AK72" s="3"/>
      <c r="AL72" s="3"/>
      <c r="AM72" s="1"/>
      <c r="AN72" s="1"/>
      <c r="AO72" s="1"/>
      <c r="AP72" s="1"/>
      <c r="AQ72" s="1"/>
      <c r="AR72" s="1"/>
    </row>
    <row r="73" spans="18:44" s="4" customFormat="1">
      <c r="R73" s="11">
        <v>45210</v>
      </c>
      <c r="S73" s="11" t="str">
        <f>Product&amp;" - "&amp;TEXT(Table14567[[#This Row],[Batch Closing Date]],"yyyy-mm-dd")</f>
        <v>WTI - 2023-10-11</v>
      </c>
      <c r="T73" s="10">
        <v>1.1000000000000001E-3</v>
      </c>
      <c r="U73" s="9">
        <v>1.5E-3</v>
      </c>
      <c r="V73" s="8">
        <f t="shared" si="2"/>
        <v>3.9999999999999996E-4</v>
      </c>
      <c r="W73" s="13">
        <f>IFERROR(ABS(Table14567[[#This Row],[Error Measured - WCA vs. Sampling]]),NA())</f>
        <v>3.9999999999999996E-4</v>
      </c>
      <c r="X73" s="7">
        <f ca="1">IFERROR(IF(COUNTIF(OFFSET(Table14567[[#This Row],[Error Magnitude - WCA vs. Sampling]],-PtsQty+1,0,PtsQty,1),"&gt;-1")=PtsQty,AVERAGE(OFFSET(Table14567[[#This Row],[Error Magnitude - WCA vs. Sampling]],-PtsQty+1,0,PtsQty,1)),NA()),NA())</f>
        <v>2.9999999999999992E-4</v>
      </c>
      <c r="Y73" s="7">
        <f ca="1">IFERROR(IF(COUNTIF(OFFSET(Table14567[[#This Row],[Error Magnitude - WCA vs. Sampling]],-PtsQty+1,0,PtsQty,1),"&gt;-1")=PtsQty,2*_xlfn.STDEV.P(OFFSET(Table14567[[#This Row],[Error Magnitude - WCA vs. Sampling]],-PtsQty+1,0,PtsQty,1)),NA()),NA())</f>
        <v>2.1908902300206645E-4</v>
      </c>
      <c r="Z73" s="7">
        <f ca="1">IFERROR(Table14567[[#This Row],[Error Magnitude - Running Mean]]+Table14567[[#This Row],[2SD]],NA())</f>
        <v>5.1908902300206632E-4</v>
      </c>
      <c r="AA73" s="7">
        <f ca="1">IFERROR(Table14567[[#This Row],[Error Magnitude - Running Mean]]-Table14567[[#This Row],[2SD]],NA())</f>
        <v>8.0910976997933465E-5</v>
      </c>
      <c r="AB73" s="7">
        <f ca="1">IFERROR(IF(COUNTIF(OFFSET(Table14567[[#This Row],[Error Magnitude - WCA vs. Sampling]],-PtsQty+1,0,PtsQty,1),"&gt;=0")=PtsQty,UncertWCAvSamp,NA()),NA())</f>
        <v>7.0710678118654751E-4</v>
      </c>
      <c r="AC73" s="7" t="str">
        <f ca="1">IFERROR(IF(COUNTIF(OFFSET(Table14567[[#This Row],[Error Magnitude - WCA vs. Sampling]],-PtsQty+1,0,PtsQty,1),"&gt;=0")=PtsQty,
IF(COUNTIF(OFFSET(Table14567[[#This Row],[Error Magnitude - WCA vs. Sampling]],-PtsQty+1,0,PtsQty,1),"&lt;="&amp;UncertWCAvSamp)=PtsQty,"PASS","FAIL"),NA()),NA())</f>
        <v>PASS</v>
      </c>
      <c r="AD73" s="48"/>
      <c r="AE73" s="5"/>
      <c r="AK73" s="3"/>
      <c r="AL73" s="3"/>
      <c r="AM73" s="1"/>
      <c r="AN73" s="1"/>
      <c r="AO73" s="1"/>
      <c r="AP73" s="1"/>
      <c r="AQ73" s="1"/>
      <c r="AR73" s="1"/>
    </row>
    <row r="74" spans="18:44" s="4" customFormat="1">
      <c r="R74" s="11">
        <v>45211</v>
      </c>
      <c r="S74" s="11" t="str">
        <f>Product&amp;" - "&amp;TEXT(Table14567[[#This Row],[Batch Closing Date]],"yyyy-mm-dd")</f>
        <v>WTI - 2023-10-12</v>
      </c>
      <c r="T74" s="10">
        <v>1.1000000000000001E-3</v>
      </c>
      <c r="U74" s="9">
        <v>1.2999999999999999E-3</v>
      </c>
      <c r="V74" s="8">
        <f t="shared" si="2"/>
        <v>1.9999999999999987E-4</v>
      </c>
      <c r="W74" s="13">
        <f>IFERROR(ABS(Table14567[[#This Row],[Error Measured - WCA vs. Sampling]]),NA())</f>
        <v>1.9999999999999987E-4</v>
      </c>
      <c r="X74" s="7">
        <f ca="1">IFERROR(IF(COUNTIF(OFFSET(Table14567[[#This Row],[Error Magnitude - WCA vs. Sampling]],-PtsQty+1,0,PtsQty,1),"&gt;-1")=PtsQty,AVERAGE(OFFSET(Table14567[[#This Row],[Error Magnitude - WCA vs. Sampling]],-PtsQty+1,0,PtsQty,1)),NA()),NA())</f>
        <v>2.6999999999999995E-4</v>
      </c>
      <c r="Y74" s="7">
        <f ca="1">IFERROR(IF(COUNTIF(OFFSET(Table14567[[#This Row],[Error Magnitude - WCA vs. Sampling]],-PtsQty+1,0,PtsQty,1),"&gt;-1")=PtsQty,2*_xlfn.STDEV.P(OFFSET(Table14567[[#This Row],[Error Magnitude - WCA vs. Sampling]],-PtsQty+1,0,PtsQty,1)),NA()),NA())</f>
        <v>1.8000000000000001E-4</v>
      </c>
      <c r="Z74" s="7">
        <f ca="1">IFERROR(Table14567[[#This Row],[Error Magnitude - Running Mean]]+Table14567[[#This Row],[2SD]],NA())</f>
        <v>4.4999999999999999E-4</v>
      </c>
      <c r="AA74" s="7">
        <f ca="1">IFERROR(Table14567[[#This Row],[Error Magnitude - Running Mean]]-Table14567[[#This Row],[2SD]],NA())</f>
        <v>8.9999999999999938E-5</v>
      </c>
      <c r="AB74" s="7">
        <f ca="1">IFERROR(IF(COUNTIF(OFFSET(Table14567[[#This Row],[Error Magnitude - WCA vs. Sampling]],-PtsQty+1,0,PtsQty,1),"&gt;=0")=PtsQty,UncertWCAvSamp,NA()),NA())</f>
        <v>7.0710678118654751E-4</v>
      </c>
      <c r="AC74" s="7" t="str">
        <f ca="1">IFERROR(IF(COUNTIF(OFFSET(Table14567[[#This Row],[Error Magnitude - WCA vs. Sampling]],-PtsQty+1,0,PtsQty,1),"&gt;=0")=PtsQty,
IF(COUNTIF(OFFSET(Table14567[[#This Row],[Error Magnitude - WCA vs. Sampling]],-PtsQty+1,0,PtsQty,1),"&lt;="&amp;UncertWCAvSamp)=PtsQty,"PASS","FAIL"),NA()),NA())</f>
        <v>PASS</v>
      </c>
      <c r="AD74" s="48"/>
      <c r="AE74" s="5"/>
      <c r="AK74" s="3"/>
      <c r="AL74" s="3"/>
      <c r="AM74" s="1"/>
      <c r="AN74" s="1"/>
      <c r="AO74" s="1"/>
      <c r="AP74" s="1"/>
      <c r="AQ74" s="1"/>
      <c r="AR74" s="1"/>
    </row>
    <row r="75" spans="18:44" s="4" customFormat="1">
      <c r="R75" s="11">
        <v>45212</v>
      </c>
      <c r="S75" s="11" t="str">
        <f>Product&amp;" - "&amp;TEXT(Table14567[[#This Row],[Batch Closing Date]],"yyyy-mm-dd")</f>
        <v>WTI - 2023-10-13</v>
      </c>
      <c r="T75" s="10">
        <v>1.1000000000000001E-3</v>
      </c>
      <c r="U75" s="9">
        <v>1.6000000000000001E-3</v>
      </c>
      <c r="V75" s="8">
        <f t="shared" si="2"/>
        <v>5.0000000000000001E-4</v>
      </c>
      <c r="W75" s="13">
        <f>IFERROR(ABS(Table14567[[#This Row],[Error Measured - WCA vs. Sampling]]),NA())</f>
        <v>5.0000000000000001E-4</v>
      </c>
      <c r="X75" s="7">
        <f ca="1">IFERROR(IF(COUNTIF(OFFSET(Table14567[[#This Row],[Error Magnitude - WCA vs. Sampling]],-PtsQty+1,0,PtsQty,1),"&gt;-1")=PtsQty,AVERAGE(OFFSET(Table14567[[#This Row],[Error Magnitude - WCA vs. Sampling]],-PtsQty+1,0,PtsQty,1)),NA()),NA())</f>
        <v>2.9999999999999997E-4</v>
      </c>
      <c r="Y75" s="7">
        <f ca="1">IFERROR(IF(COUNTIF(OFFSET(Table14567[[#This Row],[Error Magnitude - WCA vs. Sampling]],-PtsQty+1,0,PtsQty,1),"&gt;-1")=PtsQty,2*_xlfn.STDEV.P(OFFSET(Table14567[[#This Row],[Error Magnitude - WCA vs. Sampling]],-PtsQty+1,0,PtsQty,1)),NA()),NA())</f>
        <v>2.1908902300206645E-4</v>
      </c>
      <c r="Z75" s="7">
        <f ca="1">IFERROR(Table14567[[#This Row],[Error Magnitude - Running Mean]]+Table14567[[#This Row],[2SD]],NA())</f>
        <v>5.1908902300206643E-4</v>
      </c>
      <c r="AA75" s="7">
        <f ca="1">IFERROR(Table14567[[#This Row],[Error Magnitude - Running Mean]]-Table14567[[#This Row],[2SD]],NA())</f>
        <v>8.091097699793352E-5</v>
      </c>
      <c r="AB75" s="7">
        <f ca="1">IFERROR(IF(COUNTIF(OFFSET(Table14567[[#This Row],[Error Magnitude - WCA vs. Sampling]],-PtsQty+1,0,PtsQty,1),"&gt;=0")=PtsQty,UncertWCAvSamp,NA()),NA())</f>
        <v>7.0710678118654751E-4</v>
      </c>
      <c r="AC75" s="7" t="str">
        <f ca="1">IFERROR(IF(COUNTIF(OFFSET(Table14567[[#This Row],[Error Magnitude - WCA vs. Sampling]],-PtsQty+1,0,PtsQty,1),"&gt;=0")=PtsQty,
IF(COUNTIF(OFFSET(Table14567[[#This Row],[Error Magnitude - WCA vs. Sampling]],-PtsQty+1,0,PtsQty,1),"&lt;="&amp;UncertWCAvSamp)=PtsQty,"PASS","FAIL"),NA()),NA())</f>
        <v>PASS</v>
      </c>
      <c r="AD75" s="48"/>
      <c r="AE75" s="5"/>
      <c r="AK75" s="3"/>
      <c r="AL75" s="3"/>
      <c r="AM75" s="1"/>
      <c r="AN75" s="1"/>
      <c r="AO75" s="1"/>
      <c r="AP75" s="1"/>
      <c r="AQ75" s="1"/>
      <c r="AR75" s="1"/>
    </row>
    <row r="76" spans="18:44" s="4" customFormat="1">
      <c r="R76" s="11">
        <v>45230</v>
      </c>
      <c r="S76" s="11" t="str">
        <f>Product&amp;" - "&amp;TEXT(Table14567[[#This Row],[Batch Closing Date]],"yyyy-mm-dd")</f>
        <v>WTI - 2023-10-31</v>
      </c>
      <c r="T76" s="10">
        <v>1.1000000000000001E-3</v>
      </c>
      <c r="U76" s="9">
        <v>1.6999999999999999E-3</v>
      </c>
      <c r="V76" s="8">
        <f t="shared" si="2"/>
        <v>5.9999999999999984E-4</v>
      </c>
      <c r="W76" s="13">
        <f>IFERROR(ABS(Table14567[[#This Row],[Error Measured - WCA vs. Sampling]]),NA())</f>
        <v>5.9999999999999984E-4</v>
      </c>
      <c r="X76" s="7">
        <f ca="1">IFERROR(IF(COUNTIF(OFFSET(Table14567[[#This Row],[Error Magnitude - WCA vs. Sampling]],-PtsQty+1,0,PtsQty,1),"&gt;-1")=PtsQty,AVERAGE(OFFSET(Table14567[[#This Row],[Error Magnitude - WCA vs. Sampling]],-PtsQty+1,0,PtsQty,1)),NA()),NA())</f>
        <v>3.3999999999999997E-4</v>
      </c>
      <c r="Y76" s="7">
        <f ca="1">IFERROR(IF(COUNTIF(OFFSET(Table14567[[#This Row],[Error Magnitude - WCA vs. Sampling]],-PtsQty+1,0,PtsQty,1),"&gt;-1")=PtsQty,2*_xlfn.STDEV.P(OFFSET(Table14567[[#This Row],[Error Magnitude - WCA vs. Sampling]],-PtsQty+1,0,PtsQty,1)),NA()),NA())</f>
        <v>2.7129319932501074E-4</v>
      </c>
      <c r="Z76" s="7">
        <f ca="1">IFERROR(Table14567[[#This Row],[Error Magnitude - Running Mean]]+Table14567[[#This Row],[2SD]],NA())</f>
        <v>6.1129319932501066E-4</v>
      </c>
      <c r="AA76" s="7">
        <f ca="1">IFERROR(Table14567[[#This Row],[Error Magnitude - Running Mean]]-Table14567[[#This Row],[2SD]],NA())</f>
        <v>6.870680067498923E-5</v>
      </c>
      <c r="AB76" s="7">
        <f ca="1">IFERROR(IF(COUNTIF(OFFSET(Table14567[[#This Row],[Error Magnitude - WCA vs. Sampling]],-PtsQty+1,0,PtsQty,1),"&gt;=0")=PtsQty,UncertWCAvSamp,NA()),NA())</f>
        <v>7.0710678118654751E-4</v>
      </c>
      <c r="AC76" s="7" t="str">
        <f ca="1">IFERROR(IF(COUNTIF(OFFSET(Table14567[[#This Row],[Error Magnitude - WCA vs. Sampling]],-PtsQty+1,0,PtsQty,1),"&gt;=0")=PtsQty,
IF(COUNTIF(OFFSET(Table14567[[#This Row],[Error Magnitude - WCA vs. Sampling]],-PtsQty+1,0,PtsQty,1),"&lt;="&amp;UncertWCAvSamp)=PtsQty,"PASS","FAIL"),NA()),NA())</f>
        <v>PASS</v>
      </c>
      <c r="AD76" s="48"/>
      <c r="AE76" s="5"/>
      <c r="AK76" s="3"/>
      <c r="AL76" s="3"/>
      <c r="AM76" s="1"/>
      <c r="AN76" s="1"/>
      <c r="AO76" s="1"/>
      <c r="AP76" s="1"/>
      <c r="AQ76" s="1"/>
      <c r="AR76" s="1"/>
    </row>
    <row r="77" spans="18:44" s="4" customFormat="1">
      <c r="R77" s="6"/>
      <c r="S77" s="6"/>
      <c r="T77" s="6"/>
      <c r="U77" s="6"/>
      <c r="V77" s="6"/>
      <c r="W77" s="6"/>
      <c r="X77" s="6"/>
      <c r="Y77" s="6"/>
      <c r="Z77" s="6"/>
      <c r="AA77" s="6"/>
      <c r="AB77" s="6"/>
      <c r="AC77" s="6"/>
      <c r="AD77" s="49"/>
      <c r="AE77" s="5"/>
      <c r="AK77" s="3"/>
      <c r="AL77" s="3"/>
      <c r="AM77" s="1"/>
      <c r="AN77" s="1"/>
      <c r="AO77" s="1"/>
      <c r="AP77" s="1"/>
      <c r="AQ77" s="1"/>
      <c r="AR77" s="1"/>
    </row>
    <row r="78" spans="18:44" s="4" customFormat="1">
      <c r="R78" s="6"/>
      <c r="S78" s="6"/>
      <c r="T78" s="6"/>
      <c r="U78" s="6"/>
      <c r="V78" s="6"/>
      <c r="W78" s="6"/>
      <c r="X78" s="6"/>
      <c r="Y78" s="6"/>
      <c r="Z78" s="6"/>
      <c r="AA78" s="6"/>
      <c r="AB78" s="6"/>
      <c r="AC78" s="6"/>
      <c r="AD78" s="49"/>
      <c r="AE78" s="5"/>
      <c r="AK78" s="3"/>
      <c r="AL78" s="3"/>
      <c r="AM78" s="1"/>
      <c r="AN78" s="1"/>
      <c r="AO78" s="1"/>
      <c r="AP78" s="1"/>
      <c r="AQ78" s="1"/>
      <c r="AR78" s="1"/>
    </row>
    <row r="79" spans="18:44" s="4" customFormat="1">
      <c r="R79" s="6"/>
      <c r="S79" s="6"/>
      <c r="T79" s="6"/>
      <c r="U79" s="6"/>
      <c r="V79" s="6"/>
      <c r="W79" s="6"/>
      <c r="X79" s="6"/>
      <c r="Y79" s="6"/>
      <c r="Z79" s="6"/>
      <c r="AA79" s="6"/>
      <c r="AB79" s="6"/>
      <c r="AC79" s="6"/>
      <c r="AD79" s="49"/>
      <c r="AE79" s="5"/>
      <c r="AK79" s="3"/>
      <c r="AL79" s="3"/>
      <c r="AM79" s="1"/>
      <c r="AN79" s="1"/>
      <c r="AO79" s="1"/>
      <c r="AP79" s="1"/>
      <c r="AQ79" s="1"/>
      <c r="AR79" s="1"/>
    </row>
    <row r="80" spans="18:44" s="4" customFormat="1">
      <c r="R80" s="6"/>
      <c r="S80" s="6"/>
      <c r="T80" s="6"/>
      <c r="U80" s="6"/>
      <c r="V80" s="6"/>
      <c r="W80" s="6"/>
      <c r="X80" s="6"/>
      <c r="Y80" s="6"/>
      <c r="Z80" s="6"/>
      <c r="AA80" s="6"/>
      <c r="AB80" s="6"/>
      <c r="AC80" s="6"/>
      <c r="AD80" s="49"/>
      <c r="AE80" s="5"/>
      <c r="AK80" s="3"/>
      <c r="AL80" s="3"/>
      <c r="AM80" s="1"/>
      <c r="AN80" s="1"/>
      <c r="AO80" s="1"/>
      <c r="AP80" s="1"/>
      <c r="AQ80" s="1"/>
      <c r="AR80" s="1"/>
    </row>
    <row r="81" spans="18:45" s="4" customFormat="1">
      <c r="R81" s="6"/>
      <c r="S81" s="6"/>
      <c r="T81" s="6"/>
      <c r="U81" s="6"/>
      <c r="V81" s="6"/>
      <c r="W81" s="6"/>
      <c r="X81" s="6"/>
      <c r="Y81" s="6"/>
      <c r="Z81" s="6"/>
      <c r="AA81" s="6"/>
      <c r="AB81" s="6"/>
      <c r="AC81" s="6"/>
      <c r="AD81" s="49"/>
      <c r="AE81" s="5"/>
      <c r="AK81" s="3"/>
      <c r="AL81" s="3"/>
      <c r="AM81" s="1"/>
      <c r="AN81" s="1"/>
      <c r="AO81" s="1"/>
      <c r="AP81" s="1"/>
      <c r="AQ81" s="1"/>
      <c r="AR81" s="1"/>
    </row>
    <row r="82" spans="18:45" s="4" customFormat="1">
      <c r="R82" s="6"/>
      <c r="S82" s="6"/>
      <c r="T82" s="6"/>
      <c r="U82" s="6"/>
      <c r="V82" s="6"/>
      <c r="W82" s="6"/>
      <c r="X82" s="6"/>
      <c r="Y82" s="6"/>
      <c r="Z82" s="6"/>
      <c r="AA82" s="6"/>
      <c r="AB82" s="6"/>
      <c r="AC82" s="6"/>
      <c r="AD82" s="49"/>
      <c r="AE82" s="5"/>
      <c r="AK82" s="3"/>
      <c r="AL82" s="3"/>
      <c r="AM82" s="1"/>
      <c r="AN82" s="1"/>
      <c r="AO82" s="1"/>
      <c r="AP82" s="1"/>
      <c r="AQ82" s="1"/>
      <c r="AR82" s="1"/>
    </row>
    <row r="83" spans="18:45" s="4" customFormat="1">
      <c r="R83" s="6"/>
      <c r="S83" s="6"/>
      <c r="T83" s="6"/>
      <c r="U83" s="6"/>
      <c r="V83" s="6"/>
      <c r="W83" s="6"/>
      <c r="X83" s="6"/>
      <c r="Y83" s="6"/>
      <c r="Z83" s="6"/>
      <c r="AA83" s="6"/>
      <c r="AB83" s="6"/>
      <c r="AC83" s="6"/>
      <c r="AD83" s="49"/>
      <c r="AE83" s="5"/>
      <c r="AK83" s="3"/>
      <c r="AL83" s="3"/>
      <c r="AM83" s="1"/>
      <c r="AN83" s="1"/>
      <c r="AO83" s="1"/>
      <c r="AP83" s="1"/>
      <c r="AQ83" s="1"/>
      <c r="AR83" s="1"/>
    </row>
    <row r="84" spans="18:45" s="4" customFormat="1">
      <c r="R84" s="6"/>
      <c r="S84" s="6"/>
      <c r="T84" s="6"/>
      <c r="U84" s="6"/>
      <c r="V84" s="6"/>
      <c r="W84" s="6"/>
      <c r="X84" s="6"/>
      <c r="Y84" s="6"/>
      <c r="Z84" s="6"/>
      <c r="AA84" s="6"/>
      <c r="AB84" s="6"/>
      <c r="AC84" s="6"/>
      <c r="AD84" s="50"/>
      <c r="AE84" s="1"/>
      <c r="AF84" s="5"/>
      <c r="AL84" s="3"/>
      <c r="AM84" s="3"/>
      <c r="AN84" s="1"/>
      <c r="AO84" s="1"/>
      <c r="AP84" s="1"/>
      <c r="AQ84" s="1"/>
      <c r="AR84" s="1"/>
      <c r="AS84" s="1"/>
    </row>
    <row r="85" spans="18:45" s="4" customFormat="1">
      <c r="R85" s="1"/>
      <c r="S85" s="1"/>
      <c r="T85" s="1"/>
      <c r="U85" s="1"/>
      <c r="V85" s="1"/>
      <c r="W85" s="1"/>
      <c r="X85" s="1"/>
      <c r="Y85" s="1"/>
      <c r="Z85" s="1"/>
      <c r="AA85" s="1"/>
      <c r="AB85" s="1"/>
      <c r="AC85" s="1"/>
      <c r="AD85" s="50"/>
      <c r="AE85" s="1"/>
      <c r="AF85" s="5"/>
      <c r="AL85" s="3"/>
      <c r="AM85" s="3"/>
      <c r="AN85" s="1"/>
      <c r="AO85" s="1"/>
      <c r="AP85" s="1"/>
      <c r="AQ85" s="1"/>
      <c r="AR85" s="1"/>
      <c r="AS85" s="1"/>
    </row>
    <row r="86" spans="18:45" s="4" customFormat="1">
      <c r="R86" s="1"/>
      <c r="S86" s="1"/>
      <c r="T86" s="1"/>
      <c r="U86" s="1"/>
      <c r="V86" s="1"/>
      <c r="W86" s="1"/>
      <c r="X86" s="1"/>
      <c r="Y86" s="1"/>
      <c r="Z86" s="1"/>
      <c r="AA86" s="1"/>
      <c r="AB86" s="1"/>
      <c r="AC86" s="1"/>
      <c r="AD86" s="50"/>
      <c r="AE86" s="1"/>
      <c r="AF86" s="5"/>
      <c r="AL86" s="3"/>
      <c r="AM86" s="3"/>
      <c r="AN86" s="1"/>
      <c r="AO86" s="1"/>
      <c r="AP86" s="1"/>
      <c r="AQ86" s="1"/>
      <c r="AR86" s="1"/>
      <c r="AS86" s="1"/>
    </row>
    <row r="87" spans="18:45" s="4" customFormat="1">
      <c r="R87" s="1"/>
      <c r="S87" s="1"/>
      <c r="T87" s="1"/>
      <c r="U87" s="1"/>
      <c r="V87" s="1"/>
      <c r="W87" s="1"/>
      <c r="X87" s="1"/>
      <c r="Y87" s="1"/>
      <c r="Z87" s="1"/>
      <c r="AA87" s="1"/>
      <c r="AB87" s="1"/>
      <c r="AC87" s="1"/>
      <c r="AD87" s="50"/>
      <c r="AE87" s="1"/>
      <c r="AF87" s="5"/>
      <c r="AL87" s="3"/>
      <c r="AM87" s="3"/>
      <c r="AN87" s="1"/>
      <c r="AO87" s="1"/>
      <c r="AP87" s="1"/>
      <c r="AQ87" s="1"/>
      <c r="AR87" s="1"/>
      <c r="AS87" s="1"/>
    </row>
    <row r="88" spans="18:45" s="4" customFormat="1">
      <c r="R88" s="1"/>
      <c r="S88" s="1"/>
      <c r="T88" s="1"/>
      <c r="U88" s="1"/>
      <c r="V88" s="1"/>
      <c r="W88" s="1"/>
      <c r="X88" s="1"/>
      <c r="Y88" s="1"/>
      <c r="Z88" s="1"/>
      <c r="AA88" s="1"/>
      <c r="AB88" s="1"/>
      <c r="AC88" s="1"/>
      <c r="AD88" s="50"/>
      <c r="AE88" s="1"/>
      <c r="AF88" s="5"/>
      <c r="AL88" s="3"/>
      <c r="AM88" s="3"/>
      <c r="AN88" s="1"/>
      <c r="AO88" s="1"/>
      <c r="AP88" s="1"/>
      <c r="AQ88" s="1"/>
      <c r="AR88" s="1"/>
      <c r="AS88" s="1"/>
    </row>
    <row r="89" spans="18:45" s="4" customFormat="1">
      <c r="R89" s="1"/>
      <c r="S89" s="1"/>
      <c r="T89" s="1"/>
      <c r="U89" s="1"/>
      <c r="V89" s="1"/>
      <c r="W89" s="1"/>
      <c r="X89" s="1"/>
      <c r="Y89" s="1"/>
      <c r="Z89" s="1"/>
      <c r="AA89" s="1"/>
      <c r="AB89" s="1"/>
      <c r="AC89" s="1"/>
      <c r="AD89" s="50"/>
      <c r="AE89" s="1"/>
      <c r="AF89" s="5"/>
      <c r="AL89" s="3"/>
      <c r="AM89" s="3"/>
      <c r="AN89" s="1"/>
      <c r="AO89" s="1"/>
      <c r="AP89" s="1"/>
      <c r="AQ89" s="1"/>
      <c r="AR89" s="1"/>
      <c r="AS89" s="1"/>
    </row>
    <row r="90" spans="18:45" s="4" customFormat="1">
      <c r="R90" s="1"/>
      <c r="S90" s="1"/>
      <c r="T90" s="1"/>
      <c r="U90" s="1"/>
      <c r="V90" s="1"/>
      <c r="W90" s="1"/>
      <c r="X90" s="1"/>
      <c r="Y90" s="1"/>
      <c r="Z90" s="1"/>
      <c r="AA90" s="1"/>
      <c r="AB90" s="1"/>
      <c r="AC90" s="1"/>
      <c r="AD90" s="50"/>
      <c r="AE90" s="1"/>
      <c r="AF90" s="5"/>
      <c r="AL90" s="3"/>
      <c r="AM90" s="3"/>
      <c r="AN90" s="1"/>
      <c r="AO90" s="1"/>
      <c r="AP90" s="1"/>
      <c r="AQ90" s="1"/>
      <c r="AR90" s="1"/>
      <c r="AS90" s="1"/>
    </row>
    <row r="91" spans="18:45" s="4" customFormat="1">
      <c r="R91" s="1"/>
      <c r="S91" s="1"/>
      <c r="T91" s="1"/>
      <c r="U91" s="1"/>
      <c r="V91" s="1"/>
      <c r="W91" s="1"/>
      <c r="X91" s="1"/>
      <c r="Y91" s="1"/>
      <c r="Z91" s="1"/>
      <c r="AA91" s="1"/>
      <c r="AB91" s="1"/>
      <c r="AC91" s="1"/>
      <c r="AD91" s="50"/>
      <c r="AE91" s="1"/>
      <c r="AF91" s="5"/>
      <c r="AL91" s="3"/>
      <c r="AM91" s="3"/>
      <c r="AN91" s="1"/>
      <c r="AO91" s="1"/>
      <c r="AP91" s="1"/>
      <c r="AQ91" s="1"/>
      <c r="AR91" s="1"/>
      <c r="AS91" s="1"/>
    </row>
    <row r="92" spans="18:45" s="4" customFormat="1">
      <c r="R92" s="1"/>
      <c r="S92" s="1"/>
      <c r="T92" s="1"/>
      <c r="U92" s="1"/>
      <c r="V92" s="1"/>
      <c r="W92" s="1"/>
      <c r="X92" s="1"/>
      <c r="Y92" s="1"/>
      <c r="Z92" s="1"/>
      <c r="AA92" s="1"/>
      <c r="AB92" s="1"/>
      <c r="AC92" s="1"/>
      <c r="AD92" s="50"/>
      <c r="AE92" s="1"/>
      <c r="AF92" s="5"/>
      <c r="AL92" s="3"/>
      <c r="AM92" s="3"/>
      <c r="AN92" s="1"/>
      <c r="AO92" s="1"/>
      <c r="AP92" s="1"/>
      <c r="AQ92" s="1"/>
      <c r="AR92" s="1"/>
      <c r="AS92" s="1"/>
    </row>
    <row r="93" spans="18:45" s="4" customFormat="1">
      <c r="R93" s="1"/>
      <c r="S93" s="1"/>
      <c r="T93" s="1"/>
      <c r="U93" s="1"/>
      <c r="V93" s="1"/>
      <c r="W93" s="1"/>
      <c r="X93" s="1"/>
      <c r="Y93" s="1"/>
      <c r="Z93" s="1"/>
      <c r="AA93" s="1"/>
      <c r="AB93" s="1"/>
      <c r="AC93" s="1"/>
      <c r="AD93" s="50"/>
      <c r="AE93" s="1"/>
      <c r="AF93" s="5"/>
      <c r="AL93" s="3"/>
      <c r="AM93" s="3"/>
      <c r="AN93" s="1"/>
      <c r="AO93" s="1"/>
      <c r="AP93" s="1"/>
      <c r="AQ93" s="1"/>
      <c r="AR93" s="1"/>
      <c r="AS93" s="1"/>
    </row>
    <row r="94" spans="18:45" s="4" customFormat="1">
      <c r="R94" s="1"/>
      <c r="S94" s="1"/>
      <c r="T94" s="1"/>
      <c r="U94" s="1"/>
      <c r="V94" s="1"/>
      <c r="W94" s="1"/>
      <c r="X94" s="1"/>
      <c r="Y94" s="1"/>
      <c r="Z94" s="1"/>
      <c r="AA94" s="1"/>
      <c r="AB94" s="1"/>
      <c r="AC94" s="1"/>
      <c r="AD94" s="50"/>
      <c r="AE94" s="1"/>
      <c r="AF94" s="5"/>
      <c r="AL94" s="3"/>
      <c r="AM94" s="3"/>
      <c r="AN94" s="1"/>
      <c r="AO94" s="1"/>
      <c r="AP94" s="1"/>
      <c r="AQ94" s="1"/>
      <c r="AR94" s="1"/>
      <c r="AS94" s="1"/>
    </row>
    <row r="95" spans="18:45" s="4" customFormat="1">
      <c r="R95" s="1"/>
      <c r="S95" s="1"/>
      <c r="T95" s="1"/>
      <c r="U95" s="1"/>
      <c r="V95" s="1"/>
      <c r="W95" s="1"/>
      <c r="X95" s="1"/>
      <c r="Y95" s="1"/>
      <c r="Z95" s="1"/>
      <c r="AA95" s="1"/>
      <c r="AB95" s="1"/>
      <c r="AC95" s="1"/>
      <c r="AD95" s="50"/>
      <c r="AE95" s="1"/>
      <c r="AF95" s="5"/>
      <c r="AL95" s="3"/>
      <c r="AM95" s="3"/>
      <c r="AN95" s="1"/>
      <c r="AO95" s="1"/>
      <c r="AP95" s="1"/>
      <c r="AQ95" s="1"/>
      <c r="AR95" s="1"/>
      <c r="AS95" s="1"/>
    </row>
    <row r="96" spans="18:45" s="4" customFormat="1">
      <c r="R96" s="1"/>
      <c r="S96" s="1"/>
      <c r="T96" s="1"/>
      <c r="U96" s="1"/>
      <c r="V96" s="1"/>
      <c r="W96" s="1"/>
      <c r="X96" s="1"/>
      <c r="Y96" s="1"/>
      <c r="Z96" s="1"/>
      <c r="AA96" s="1"/>
      <c r="AB96" s="1"/>
      <c r="AC96" s="1"/>
      <c r="AD96" s="50"/>
      <c r="AE96" s="1"/>
      <c r="AF96" s="5"/>
      <c r="AL96" s="3"/>
      <c r="AM96" s="3"/>
      <c r="AN96" s="1"/>
      <c r="AO96" s="1"/>
      <c r="AP96" s="1"/>
      <c r="AQ96" s="1"/>
      <c r="AR96" s="1"/>
      <c r="AS96" s="1"/>
    </row>
    <row r="97" spans="18:45" s="4" customFormat="1">
      <c r="R97" s="1"/>
      <c r="S97" s="1"/>
      <c r="T97" s="1"/>
      <c r="U97" s="1"/>
      <c r="V97" s="1"/>
      <c r="W97" s="1"/>
      <c r="X97" s="1"/>
      <c r="Y97" s="1"/>
      <c r="Z97" s="1"/>
      <c r="AA97" s="1"/>
      <c r="AB97" s="1"/>
      <c r="AC97" s="1"/>
      <c r="AD97" s="50"/>
      <c r="AE97" s="1"/>
      <c r="AF97" s="5"/>
      <c r="AL97" s="3"/>
      <c r="AM97" s="3"/>
      <c r="AN97" s="1"/>
      <c r="AO97" s="1"/>
      <c r="AP97" s="1"/>
      <c r="AQ97" s="1"/>
      <c r="AR97" s="1"/>
      <c r="AS97" s="1"/>
    </row>
    <row r="98" spans="18:45" s="4" customFormat="1">
      <c r="R98" s="1"/>
      <c r="S98" s="1"/>
      <c r="T98" s="1"/>
      <c r="U98" s="1"/>
      <c r="V98" s="1"/>
      <c r="W98" s="1"/>
      <c r="X98" s="1"/>
      <c r="Y98" s="1"/>
      <c r="Z98" s="1"/>
      <c r="AA98" s="1"/>
      <c r="AB98" s="1"/>
      <c r="AC98" s="1"/>
      <c r="AD98" s="50"/>
      <c r="AE98" s="1"/>
      <c r="AF98" s="5"/>
      <c r="AL98" s="3"/>
      <c r="AM98" s="3"/>
      <c r="AN98" s="1"/>
      <c r="AO98" s="1"/>
      <c r="AP98" s="1"/>
      <c r="AQ98" s="1"/>
      <c r="AR98" s="1"/>
      <c r="AS98" s="1"/>
    </row>
    <row r="99" spans="18:45" s="4" customFormat="1">
      <c r="R99" s="1"/>
      <c r="S99" s="1"/>
      <c r="T99" s="1"/>
      <c r="U99" s="1"/>
      <c r="V99" s="1"/>
      <c r="W99" s="1"/>
      <c r="X99" s="1"/>
      <c r="Y99" s="1"/>
      <c r="Z99" s="1"/>
      <c r="AA99" s="1"/>
      <c r="AB99" s="1"/>
      <c r="AC99" s="1"/>
      <c r="AD99" s="50"/>
      <c r="AE99" s="1"/>
      <c r="AF99" s="5"/>
      <c r="AL99" s="3"/>
      <c r="AM99" s="3"/>
      <c r="AN99" s="1"/>
      <c r="AO99" s="1"/>
      <c r="AP99" s="1"/>
      <c r="AQ99" s="1"/>
      <c r="AR99" s="1"/>
      <c r="AS99" s="1"/>
    </row>
    <row r="100" spans="18:45" s="4" customFormat="1">
      <c r="R100" s="1"/>
      <c r="S100" s="1"/>
      <c r="T100" s="1"/>
      <c r="U100" s="1"/>
      <c r="V100" s="1"/>
      <c r="W100" s="1"/>
      <c r="X100" s="1"/>
      <c r="Y100" s="1"/>
      <c r="Z100" s="1"/>
      <c r="AA100" s="1"/>
      <c r="AB100" s="1"/>
      <c r="AC100" s="1"/>
      <c r="AD100" s="50"/>
      <c r="AE100" s="1"/>
      <c r="AF100" s="5"/>
      <c r="AL100" s="3"/>
      <c r="AM100" s="3"/>
      <c r="AN100" s="1"/>
      <c r="AO100" s="1"/>
      <c r="AP100" s="1"/>
      <c r="AQ100" s="1"/>
      <c r="AR100" s="1"/>
      <c r="AS100" s="1"/>
    </row>
    <row r="101" spans="18:45" s="4" customFormat="1">
      <c r="R101" s="1"/>
      <c r="S101" s="1"/>
      <c r="T101" s="1"/>
      <c r="U101" s="1"/>
      <c r="V101" s="1"/>
      <c r="W101" s="1"/>
      <c r="X101" s="1"/>
      <c r="Y101" s="1"/>
      <c r="Z101" s="1"/>
      <c r="AA101" s="1"/>
      <c r="AB101" s="1"/>
      <c r="AC101" s="1"/>
      <c r="AD101" s="50"/>
      <c r="AE101" s="1"/>
      <c r="AF101" s="5"/>
      <c r="AL101" s="3"/>
      <c r="AM101" s="3"/>
      <c r="AN101" s="1"/>
      <c r="AO101" s="1"/>
      <c r="AP101" s="1"/>
      <c r="AQ101" s="1"/>
      <c r="AR101" s="1"/>
      <c r="AS101" s="1"/>
    </row>
    <row r="102" spans="18:45" s="4" customFormat="1">
      <c r="R102" s="1"/>
      <c r="S102" s="1"/>
      <c r="T102" s="1"/>
      <c r="U102" s="1"/>
      <c r="V102" s="1"/>
      <c r="W102" s="1"/>
      <c r="X102" s="1"/>
      <c r="Y102" s="1"/>
      <c r="Z102" s="1"/>
      <c r="AA102" s="1"/>
      <c r="AB102" s="1"/>
      <c r="AC102" s="1"/>
      <c r="AD102" s="50"/>
      <c r="AE102" s="1"/>
      <c r="AF102" s="5"/>
      <c r="AL102" s="3"/>
      <c r="AM102" s="3"/>
      <c r="AN102" s="1"/>
      <c r="AO102" s="1"/>
      <c r="AP102" s="1"/>
      <c r="AQ102" s="1"/>
      <c r="AR102" s="1"/>
      <c r="AS102" s="1"/>
    </row>
    <row r="103" spans="18:45" s="4" customFormat="1">
      <c r="R103" s="1"/>
      <c r="S103" s="1"/>
      <c r="T103" s="1"/>
      <c r="U103" s="1"/>
      <c r="V103" s="1"/>
      <c r="W103" s="1"/>
      <c r="X103" s="1"/>
      <c r="Y103" s="1"/>
      <c r="Z103" s="1"/>
      <c r="AA103" s="1"/>
      <c r="AB103" s="1"/>
      <c r="AC103" s="1"/>
      <c r="AD103" s="50"/>
      <c r="AE103" s="1"/>
      <c r="AF103" s="5"/>
      <c r="AL103" s="3"/>
      <c r="AM103" s="3"/>
      <c r="AN103" s="1"/>
      <c r="AO103" s="1"/>
      <c r="AP103" s="1"/>
      <c r="AQ103" s="1"/>
      <c r="AR103" s="1"/>
      <c r="AS103" s="1"/>
    </row>
    <row r="104" spans="18:45" s="4" customFormat="1">
      <c r="R104" s="1"/>
      <c r="S104" s="1"/>
      <c r="T104" s="1"/>
      <c r="U104" s="1"/>
      <c r="V104" s="1"/>
      <c r="W104" s="1"/>
      <c r="X104" s="1"/>
      <c r="Y104" s="1"/>
      <c r="Z104" s="1"/>
      <c r="AA104" s="1"/>
      <c r="AB104" s="1"/>
      <c r="AC104" s="1"/>
      <c r="AD104" s="50"/>
      <c r="AE104" s="1"/>
      <c r="AF104" s="5"/>
      <c r="AL104" s="3"/>
      <c r="AM104" s="3"/>
      <c r="AN104" s="1"/>
      <c r="AO104" s="1"/>
      <c r="AP104" s="1"/>
      <c r="AQ104" s="1"/>
      <c r="AR104" s="1"/>
      <c r="AS104" s="1"/>
    </row>
    <row r="105" spans="18:45" s="4" customFormat="1">
      <c r="R105" s="1"/>
      <c r="S105" s="1"/>
      <c r="T105" s="1"/>
      <c r="U105" s="1"/>
      <c r="V105" s="1"/>
      <c r="W105" s="1"/>
      <c r="X105" s="1"/>
      <c r="Y105" s="1"/>
      <c r="Z105" s="1"/>
      <c r="AA105" s="1"/>
      <c r="AB105" s="1"/>
      <c r="AC105" s="1"/>
      <c r="AD105" s="50"/>
      <c r="AE105" s="1"/>
      <c r="AF105" s="5"/>
      <c r="AL105" s="3"/>
      <c r="AM105" s="3"/>
      <c r="AN105" s="1"/>
      <c r="AO105" s="1"/>
      <c r="AP105" s="1"/>
      <c r="AQ105" s="1"/>
      <c r="AR105" s="1"/>
      <c r="AS105" s="1"/>
    </row>
    <row r="106" spans="18:45" s="4" customFormat="1">
      <c r="R106" s="1"/>
      <c r="S106" s="1"/>
      <c r="T106" s="1"/>
      <c r="U106" s="1"/>
      <c r="V106" s="1"/>
      <c r="W106" s="1"/>
      <c r="X106" s="1"/>
      <c r="Y106" s="1"/>
      <c r="Z106" s="1"/>
      <c r="AA106" s="1"/>
      <c r="AB106" s="1"/>
      <c r="AC106" s="1"/>
      <c r="AD106" s="50"/>
      <c r="AE106" s="1"/>
      <c r="AF106" s="5"/>
      <c r="AL106" s="3"/>
      <c r="AM106" s="3"/>
      <c r="AN106" s="1"/>
      <c r="AO106" s="1"/>
      <c r="AP106" s="1"/>
      <c r="AQ106" s="1"/>
      <c r="AR106" s="1"/>
      <c r="AS106" s="1"/>
    </row>
    <row r="107" spans="18:45" s="4" customFormat="1">
      <c r="R107" s="1"/>
      <c r="S107" s="1"/>
      <c r="T107" s="1"/>
      <c r="U107" s="1"/>
      <c r="V107" s="1"/>
      <c r="W107" s="1"/>
      <c r="X107" s="1"/>
      <c r="Y107" s="1"/>
      <c r="Z107" s="1"/>
      <c r="AA107" s="1"/>
      <c r="AB107" s="1"/>
      <c r="AC107" s="1"/>
      <c r="AD107" s="50"/>
      <c r="AE107" s="1"/>
      <c r="AF107" s="5"/>
      <c r="AL107" s="3"/>
      <c r="AM107" s="3"/>
      <c r="AN107" s="1"/>
      <c r="AO107" s="1"/>
      <c r="AP107" s="1"/>
      <c r="AQ107" s="1"/>
      <c r="AR107" s="1"/>
      <c r="AS107" s="1"/>
    </row>
    <row r="108" spans="18:45" s="4" customFormat="1">
      <c r="R108" s="1"/>
      <c r="S108" s="1"/>
      <c r="T108" s="1"/>
      <c r="U108" s="1"/>
      <c r="V108" s="1"/>
      <c r="W108" s="1"/>
      <c r="X108" s="1"/>
      <c r="Y108" s="1"/>
      <c r="Z108" s="1"/>
      <c r="AA108" s="1"/>
      <c r="AB108" s="1"/>
      <c r="AC108" s="1"/>
      <c r="AD108" s="50"/>
      <c r="AE108" s="1"/>
      <c r="AF108" s="5"/>
      <c r="AL108" s="3"/>
      <c r="AM108" s="3"/>
      <c r="AN108" s="1"/>
      <c r="AO108" s="1"/>
      <c r="AP108" s="1"/>
      <c r="AQ108" s="1"/>
      <c r="AR108" s="1"/>
      <c r="AS108" s="1"/>
    </row>
    <row r="109" spans="18:45" s="4" customFormat="1">
      <c r="R109" s="1"/>
      <c r="S109" s="1"/>
      <c r="T109" s="1"/>
      <c r="U109" s="1"/>
      <c r="V109" s="1"/>
      <c r="W109" s="1"/>
      <c r="X109" s="1"/>
      <c r="Y109" s="1"/>
      <c r="Z109" s="1"/>
      <c r="AA109" s="1"/>
      <c r="AB109" s="1"/>
      <c r="AC109" s="1"/>
      <c r="AD109" s="50"/>
      <c r="AE109" s="1"/>
      <c r="AF109" s="5"/>
      <c r="AL109" s="3"/>
      <c r="AM109" s="3"/>
      <c r="AN109" s="1"/>
      <c r="AO109" s="1"/>
      <c r="AP109" s="1"/>
      <c r="AQ109" s="1"/>
      <c r="AR109" s="1"/>
      <c r="AS109" s="1"/>
    </row>
    <row r="110" spans="18:45" s="4" customFormat="1">
      <c r="R110" s="1"/>
      <c r="S110" s="1"/>
      <c r="T110" s="1"/>
      <c r="U110" s="1"/>
      <c r="V110" s="1"/>
      <c r="W110" s="1"/>
      <c r="X110" s="1"/>
      <c r="Y110" s="1"/>
      <c r="Z110" s="1"/>
      <c r="AA110" s="1"/>
      <c r="AB110" s="1"/>
      <c r="AC110" s="1"/>
      <c r="AD110" s="50"/>
      <c r="AE110" s="1"/>
      <c r="AF110" s="5"/>
      <c r="AL110" s="3"/>
      <c r="AM110" s="3"/>
      <c r="AN110" s="1"/>
      <c r="AO110" s="1"/>
      <c r="AP110" s="1"/>
      <c r="AQ110" s="1"/>
      <c r="AR110" s="1"/>
      <c r="AS110" s="1"/>
    </row>
    <row r="111" spans="18:45" s="4" customFormat="1">
      <c r="R111" s="1"/>
      <c r="S111" s="1"/>
      <c r="T111" s="1"/>
      <c r="U111" s="1"/>
      <c r="V111" s="1"/>
      <c r="W111" s="1"/>
      <c r="X111" s="1"/>
      <c r="Y111" s="1"/>
      <c r="Z111" s="1"/>
      <c r="AA111" s="1"/>
      <c r="AB111" s="1"/>
      <c r="AC111" s="1"/>
      <c r="AD111" s="50"/>
      <c r="AE111" s="1"/>
      <c r="AF111" s="5"/>
      <c r="AL111" s="3"/>
      <c r="AM111" s="3"/>
      <c r="AN111" s="1"/>
      <c r="AO111" s="1"/>
      <c r="AP111" s="1"/>
      <c r="AQ111" s="1"/>
      <c r="AR111" s="1"/>
      <c r="AS111" s="1"/>
    </row>
    <row r="112" spans="18:45" s="4" customFormat="1">
      <c r="R112" s="1"/>
      <c r="S112" s="1"/>
      <c r="T112" s="1"/>
      <c r="U112" s="1"/>
      <c r="V112" s="1"/>
      <c r="W112" s="1"/>
      <c r="X112" s="1"/>
      <c r="Y112" s="1"/>
      <c r="Z112" s="1"/>
      <c r="AA112" s="1"/>
      <c r="AB112" s="1"/>
      <c r="AC112" s="1"/>
      <c r="AD112" s="50"/>
      <c r="AE112" s="1"/>
      <c r="AF112" s="5"/>
      <c r="AL112" s="3"/>
      <c r="AM112" s="3"/>
      <c r="AN112" s="1"/>
      <c r="AO112" s="1"/>
      <c r="AP112" s="1"/>
      <c r="AQ112" s="1"/>
      <c r="AR112" s="1"/>
      <c r="AS112" s="1"/>
    </row>
    <row r="113" spans="18:45" s="4" customFormat="1">
      <c r="R113" s="1"/>
      <c r="S113" s="1"/>
      <c r="T113" s="1"/>
      <c r="U113" s="1"/>
      <c r="V113" s="1"/>
      <c r="W113" s="1"/>
      <c r="X113" s="1"/>
      <c r="Y113" s="1"/>
      <c r="Z113" s="1"/>
      <c r="AA113" s="1"/>
      <c r="AB113" s="1"/>
      <c r="AC113" s="1"/>
      <c r="AD113" s="50"/>
      <c r="AE113" s="1"/>
      <c r="AF113" s="5"/>
      <c r="AL113" s="3"/>
      <c r="AM113" s="3"/>
      <c r="AN113" s="1"/>
      <c r="AO113" s="1"/>
      <c r="AP113" s="1"/>
      <c r="AQ113" s="1"/>
      <c r="AR113" s="1"/>
      <c r="AS113" s="1"/>
    </row>
    <row r="114" spans="18:45" s="4" customFormat="1">
      <c r="R114" s="1"/>
      <c r="S114" s="1"/>
      <c r="T114" s="1"/>
      <c r="U114" s="1"/>
      <c r="V114" s="1"/>
      <c r="W114" s="1"/>
      <c r="X114" s="1"/>
      <c r="Y114" s="1"/>
      <c r="Z114" s="1"/>
      <c r="AA114" s="1"/>
      <c r="AB114" s="1"/>
      <c r="AC114" s="1"/>
      <c r="AD114" s="50"/>
      <c r="AE114" s="1"/>
      <c r="AF114" s="5"/>
      <c r="AL114" s="3"/>
      <c r="AM114" s="3"/>
      <c r="AN114" s="1"/>
      <c r="AO114" s="1"/>
      <c r="AP114" s="1"/>
      <c r="AQ114" s="1"/>
      <c r="AR114" s="1"/>
      <c r="AS114" s="1"/>
    </row>
    <row r="115" spans="18:45" s="4" customFormat="1">
      <c r="R115" s="1"/>
      <c r="S115" s="1"/>
      <c r="T115" s="1"/>
      <c r="U115" s="1"/>
      <c r="V115" s="1"/>
      <c r="W115" s="1"/>
      <c r="X115" s="1"/>
      <c r="Y115" s="1"/>
      <c r="Z115" s="1"/>
      <c r="AA115" s="1"/>
      <c r="AB115" s="1"/>
      <c r="AC115" s="1"/>
      <c r="AD115" s="50"/>
      <c r="AE115" s="1"/>
      <c r="AF115" s="5"/>
      <c r="AL115" s="3"/>
      <c r="AM115" s="3"/>
      <c r="AN115" s="1"/>
      <c r="AO115" s="1"/>
      <c r="AP115" s="1"/>
      <c r="AQ115" s="1"/>
      <c r="AR115" s="1"/>
      <c r="AS115" s="1"/>
    </row>
    <row r="116" spans="18:45" s="4" customFormat="1">
      <c r="R116" s="1"/>
      <c r="S116" s="1"/>
      <c r="T116" s="1"/>
      <c r="U116" s="1"/>
      <c r="V116" s="1"/>
      <c r="W116" s="1"/>
      <c r="X116" s="1"/>
      <c r="Y116" s="1"/>
      <c r="Z116" s="1"/>
      <c r="AA116" s="1"/>
      <c r="AB116" s="1"/>
      <c r="AC116" s="1"/>
      <c r="AD116" s="50"/>
      <c r="AE116" s="1"/>
      <c r="AF116" s="5"/>
      <c r="AL116" s="3"/>
      <c r="AM116" s="3"/>
      <c r="AN116" s="1"/>
      <c r="AO116" s="1"/>
      <c r="AP116" s="1"/>
      <c r="AQ116" s="1"/>
      <c r="AR116" s="1"/>
      <c r="AS116" s="1"/>
    </row>
    <row r="117" spans="18:45" s="4" customFormat="1">
      <c r="R117" s="1"/>
      <c r="S117" s="1"/>
      <c r="T117" s="1"/>
      <c r="U117" s="1"/>
      <c r="V117" s="1"/>
      <c r="W117" s="1"/>
      <c r="X117" s="1"/>
      <c r="Y117" s="1"/>
      <c r="Z117" s="1"/>
      <c r="AA117" s="1"/>
      <c r="AB117" s="1"/>
      <c r="AC117" s="1"/>
      <c r="AD117" s="50"/>
      <c r="AE117" s="1"/>
      <c r="AF117" s="5"/>
      <c r="AL117" s="3"/>
      <c r="AM117" s="3"/>
      <c r="AN117" s="1"/>
      <c r="AO117" s="1"/>
      <c r="AP117" s="1"/>
      <c r="AQ117" s="1"/>
      <c r="AR117" s="1"/>
      <c r="AS117" s="1"/>
    </row>
    <row r="118" spans="18:45" s="4" customFormat="1">
      <c r="R118" s="1"/>
      <c r="S118" s="1"/>
      <c r="T118" s="1"/>
      <c r="U118" s="1"/>
      <c r="V118" s="1"/>
      <c r="W118" s="1"/>
      <c r="X118" s="1"/>
      <c r="Y118" s="1"/>
      <c r="Z118" s="1"/>
      <c r="AA118" s="1"/>
      <c r="AB118" s="1"/>
      <c r="AC118" s="1"/>
      <c r="AD118" s="50"/>
      <c r="AE118" s="1"/>
      <c r="AF118" s="5"/>
      <c r="AL118" s="3"/>
      <c r="AM118" s="3"/>
      <c r="AN118" s="1"/>
      <c r="AO118" s="1"/>
      <c r="AP118" s="1"/>
      <c r="AQ118" s="1"/>
      <c r="AR118" s="1"/>
      <c r="AS118" s="1"/>
    </row>
    <row r="119" spans="18:45" s="4" customFormat="1">
      <c r="R119" s="1"/>
      <c r="S119" s="1"/>
      <c r="T119" s="1"/>
      <c r="U119" s="1"/>
      <c r="V119" s="1"/>
      <c r="W119" s="1"/>
      <c r="X119" s="1"/>
      <c r="Y119" s="1"/>
      <c r="Z119" s="1"/>
      <c r="AA119" s="1"/>
      <c r="AB119" s="1"/>
      <c r="AC119" s="1"/>
      <c r="AD119" s="50"/>
      <c r="AE119" s="1"/>
      <c r="AF119" s="5"/>
      <c r="AL119" s="3"/>
      <c r="AM119" s="3"/>
      <c r="AN119" s="1"/>
      <c r="AO119" s="1"/>
      <c r="AP119" s="1"/>
      <c r="AQ119" s="1"/>
      <c r="AR119" s="1"/>
      <c r="AS119" s="1"/>
    </row>
    <row r="120" spans="18:45" s="4" customFormat="1">
      <c r="R120" s="1"/>
      <c r="S120" s="1"/>
      <c r="T120" s="1"/>
      <c r="U120" s="1"/>
      <c r="V120" s="1"/>
      <c r="W120" s="1"/>
      <c r="X120" s="1"/>
      <c r="Y120" s="1"/>
      <c r="Z120" s="1"/>
      <c r="AA120" s="1"/>
      <c r="AB120" s="1"/>
      <c r="AC120" s="1"/>
      <c r="AD120" s="50"/>
      <c r="AE120" s="1"/>
      <c r="AF120" s="5"/>
      <c r="AL120" s="3"/>
      <c r="AM120" s="3"/>
      <c r="AN120" s="1"/>
      <c r="AO120" s="1"/>
      <c r="AP120" s="1"/>
      <c r="AQ120" s="1"/>
      <c r="AR120" s="1"/>
      <c r="AS120" s="1"/>
    </row>
    <row r="121" spans="18:45" s="4" customFormat="1">
      <c r="R121" s="1"/>
      <c r="S121" s="1"/>
      <c r="T121" s="1"/>
      <c r="U121" s="1"/>
      <c r="V121" s="1"/>
      <c r="W121" s="1"/>
      <c r="X121" s="1"/>
      <c r="Y121" s="1"/>
      <c r="Z121" s="1"/>
      <c r="AA121" s="1"/>
      <c r="AB121" s="1"/>
      <c r="AC121" s="1"/>
      <c r="AD121" s="50"/>
      <c r="AE121" s="1"/>
      <c r="AF121" s="5"/>
      <c r="AL121" s="3"/>
      <c r="AM121" s="3"/>
      <c r="AN121" s="1"/>
      <c r="AO121" s="1"/>
      <c r="AP121" s="1"/>
      <c r="AQ121" s="1"/>
      <c r="AR121" s="1"/>
      <c r="AS121" s="1"/>
    </row>
    <row r="122" spans="18:45" s="4" customFormat="1">
      <c r="R122" s="1"/>
      <c r="S122" s="1"/>
      <c r="T122" s="1"/>
      <c r="U122" s="1"/>
      <c r="V122" s="1"/>
      <c r="W122" s="1"/>
      <c r="X122" s="1"/>
      <c r="Y122" s="1"/>
      <c r="Z122" s="1"/>
      <c r="AA122" s="1"/>
      <c r="AB122" s="1"/>
      <c r="AC122" s="1"/>
      <c r="AD122" s="50"/>
      <c r="AE122" s="1"/>
      <c r="AF122" s="5"/>
      <c r="AL122" s="3"/>
      <c r="AM122" s="3"/>
      <c r="AN122" s="1"/>
      <c r="AO122" s="1"/>
      <c r="AP122" s="1"/>
      <c r="AQ122" s="1"/>
      <c r="AR122" s="1"/>
      <c r="AS122" s="1"/>
    </row>
    <row r="123" spans="18:45" s="4" customFormat="1">
      <c r="R123" s="1"/>
      <c r="S123" s="1"/>
      <c r="T123" s="1"/>
      <c r="U123" s="1"/>
      <c r="V123" s="1"/>
      <c r="W123" s="1"/>
      <c r="X123" s="1"/>
      <c r="Y123" s="1"/>
      <c r="Z123" s="1"/>
      <c r="AA123" s="1"/>
      <c r="AB123" s="1"/>
      <c r="AC123" s="1"/>
      <c r="AD123" s="50"/>
      <c r="AE123" s="1"/>
      <c r="AF123" s="5"/>
      <c r="AL123" s="3"/>
      <c r="AM123" s="3"/>
      <c r="AN123" s="1"/>
      <c r="AO123" s="1"/>
      <c r="AP123" s="1"/>
      <c r="AQ123" s="1"/>
      <c r="AR123" s="1"/>
      <c r="AS123" s="1"/>
    </row>
    <row r="124" spans="18:45" s="4" customFormat="1">
      <c r="R124" s="1"/>
      <c r="S124" s="1"/>
      <c r="T124" s="1"/>
      <c r="U124" s="1"/>
      <c r="V124" s="1"/>
      <c r="W124" s="1"/>
      <c r="X124" s="1"/>
      <c r="Y124" s="1"/>
      <c r="Z124" s="1"/>
      <c r="AA124" s="1"/>
      <c r="AB124" s="1"/>
      <c r="AC124" s="1"/>
      <c r="AD124" s="50"/>
      <c r="AE124" s="1"/>
      <c r="AF124" s="5"/>
      <c r="AL124" s="3"/>
      <c r="AM124" s="3"/>
      <c r="AN124" s="1"/>
      <c r="AO124" s="1"/>
      <c r="AP124" s="1"/>
      <c r="AQ124" s="1"/>
      <c r="AR124" s="1"/>
      <c r="AS124" s="1"/>
    </row>
    <row r="125" spans="18:45" s="4" customFormat="1">
      <c r="R125" s="1"/>
      <c r="S125" s="1"/>
      <c r="T125" s="1"/>
      <c r="U125" s="1"/>
      <c r="V125" s="1"/>
      <c r="W125" s="1"/>
      <c r="X125" s="1"/>
      <c r="Y125" s="1"/>
      <c r="Z125" s="1"/>
      <c r="AA125" s="1"/>
      <c r="AB125" s="1"/>
      <c r="AC125" s="1"/>
      <c r="AD125" s="50"/>
      <c r="AE125" s="1"/>
      <c r="AF125" s="5"/>
      <c r="AL125" s="3"/>
      <c r="AM125" s="3"/>
      <c r="AN125" s="1"/>
      <c r="AO125" s="1"/>
      <c r="AP125" s="1"/>
      <c r="AQ125" s="1"/>
      <c r="AR125" s="1"/>
      <c r="AS125" s="1"/>
    </row>
    <row r="126" spans="18:45" s="4" customFormat="1">
      <c r="R126" s="1"/>
      <c r="S126" s="1"/>
      <c r="T126" s="1"/>
      <c r="U126" s="1"/>
      <c r="V126" s="1"/>
      <c r="W126" s="1"/>
      <c r="X126" s="1"/>
      <c r="Y126" s="1"/>
      <c r="Z126" s="1"/>
      <c r="AA126" s="1"/>
      <c r="AB126" s="1"/>
      <c r="AC126" s="1"/>
      <c r="AD126" s="50"/>
      <c r="AE126" s="1"/>
      <c r="AF126" s="5"/>
      <c r="AL126" s="3"/>
      <c r="AM126" s="3"/>
      <c r="AN126" s="1"/>
      <c r="AO126" s="1"/>
      <c r="AP126" s="1"/>
      <c r="AQ126" s="1"/>
      <c r="AR126" s="1"/>
      <c r="AS126" s="1"/>
    </row>
    <row r="127" spans="18:45" s="4" customFormat="1">
      <c r="R127" s="1"/>
      <c r="S127" s="1"/>
      <c r="T127" s="1"/>
      <c r="U127" s="1"/>
      <c r="V127" s="1"/>
      <c r="W127" s="1"/>
      <c r="X127" s="1"/>
      <c r="Y127" s="1"/>
      <c r="Z127" s="1"/>
      <c r="AA127" s="1"/>
      <c r="AB127" s="1"/>
      <c r="AC127" s="1"/>
      <c r="AD127" s="50"/>
      <c r="AE127" s="1"/>
      <c r="AF127" s="5"/>
      <c r="AL127" s="3"/>
      <c r="AM127" s="3"/>
      <c r="AN127" s="1"/>
      <c r="AO127" s="1"/>
      <c r="AP127" s="1"/>
      <c r="AQ127" s="1"/>
      <c r="AR127" s="1"/>
      <c r="AS127" s="1"/>
    </row>
    <row r="128" spans="18:45" s="4" customFormat="1">
      <c r="R128" s="1"/>
      <c r="S128" s="1"/>
      <c r="T128" s="1"/>
      <c r="U128" s="1"/>
      <c r="V128" s="1"/>
      <c r="W128" s="1"/>
      <c r="X128" s="1"/>
      <c r="Y128" s="1"/>
      <c r="Z128" s="1"/>
      <c r="AA128" s="1"/>
      <c r="AB128" s="1"/>
      <c r="AC128" s="1"/>
      <c r="AD128" s="50"/>
      <c r="AE128" s="1"/>
      <c r="AF128" s="5"/>
      <c r="AL128" s="3"/>
      <c r="AM128" s="3"/>
      <c r="AN128" s="1"/>
      <c r="AO128" s="1"/>
      <c r="AP128" s="1"/>
      <c r="AQ128" s="1"/>
      <c r="AR128" s="1"/>
      <c r="AS128" s="1"/>
    </row>
    <row r="129" spans="18:45" s="4" customFormat="1">
      <c r="R129" s="1"/>
      <c r="S129" s="1"/>
      <c r="T129" s="1"/>
      <c r="U129" s="1"/>
      <c r="V129" s="1"/>
      <c r="W129" s="1"/>
      <c r="X129" s="1"/>
      <c r="Y129" s="1"/>
      <c r="Z129" s="1"/>
      <c r="AA129" s="1"/>
      <c r="AB129" s="1"/>
      <c r="AC129" s="1"/>
      <c r="AD129" s="50"/>
      <c r="AE129" s="1"/>
      <c r="AF129" s="5"/>
      <c r="AL129" s="3"/>
      <c r="AM129" s="3"/>
      <c r="AN129" s="1"/>
      <c r="AO129" s="1"/>
      <c r="AP129" s="1"/>
      <c r="AQ129" s="1"/>
      <c r="AR129" s="1"/>
      <c r="AS129" s="1"/>
    </row>
    <row r="130" spans="18:45" s="4" customFormat="1">
      <c r="R130" s="1"/>
      <c r="S130" s="1"/>
      <c r="T130" s="1"/>
      <c r="U130" s="1"/>
      <c r="V130" s="1"/>
      <c r="W130" s="1"/>
      <c r="X130" s="1"/>
      <c r="Y130" s="1"/>
      <c r="Z130" s="1"/>
      <c r="AA130" s="1"/>
      <c r="AB130" s="1"/>
      <c r="AC130" s="1"/>
      <c r="AD130" s="50"/>
      <c r="AE130" s="1"/>
      <c r="AF130" s="5"/>
      <c r="AL130" s="3"/>
      <c r="AM130" s="3"/>
      <c r="AN130" s="1"/>
      <c r="AO130" s="1"/>
      <c r="AP130" s="1"/>
      <c r="AQ130" s="1"/>
      <c r="AR130" s="1"/>
      <c r="AS130" s="1"/>
    </row>
    <row r="131" spans="18:45" s="4" customFormat="1">
      <c r="R131" s="1"/>
      <c r="S131" s="1"/>
      <c r="T131" s="1"/>
      <c r="U131" s="1"/>
      <c r="V131" s="1"/>
      <c r="W131" s="1"/>
      <c r="X131" s="1"/>
      <c r="Y131" s="1"/>
      <c r="Z131" s="1"/>
      <c r="AA131" s="1"/>
      <c r="AB131" s="1"/>
      <c r="AC131" s="1"/>
      <c r="AD131" s="50"/>
      <c r="AE131" s="1"/>
      <c r="AF131" s="5"/>
      <c r="AL131" s="3"/>
      <c r="AM131" s="3"/>
      <c r="AN131" s="1"/>
      <c r="AO131" s="1"/>
      <c r="AP131" s="1"/>
      <c r="AQ131" s="1"/>
      <c r="AR131" s="1"/>
      <c r="AS131" s="1"/>
    </row>
    <row r="132" spans="18:45" s="4" customFormat="1">
      <c r="R132" s="1"/>
      <c r="S132" s="1"/>
      <c r="T132" s="1"/>
      <c r="U132" s="1"/>
      <c r="V132" s="1"/>
      <c r="W132" s="1"/>
      <c r="X132" s="1"/>
      <c r="Y132" s="1"/>
      <c r="Z132" s="1"/>
      <c r="AA132" s="1"/>
      <c r="AB132" s="1"/>
      <c r="AC132" s="1"/>
      <c r="AD132" s="50"/>
      <c r="AE132" s="1"/>
      <c r="AF132" s="5"/>
      <c r="AL132" s="3"/>
      <c r="AM132" s="3"/>
      <c r="AN132" s="1"/>
      <c r="AO132" s="1"/>
      <c r="AP132" s="1"/>
      <c r="AQ132" s="1"/>
      <c r="AR132" s="1"/>
      <c r="AS132" s="1"/>
    </row>
    <row r="133" spans="18:45" s="4" customFormat="1">
      <c r="R133" s="1"/>
      <c r="S133" s="1"/>
      <c r="T133" s="1"/>
      <c r="U133" s="1"/>
      <c r="V133" s="1"/>
      <c r="W133" s="1"/>
      <c r="X133" s="1"/>
      <c r="Y133" s="1"/>
      <c r="Z133" s="1"/>
      <c r="AA133" s="1"/>
      <c r="AB133" s="1"/>
      <c r="AC133" s="1"/>
      <c r="AD133" s="50"/>
      <c r="AE133" s="1"/>
      <c r="AF133" s="5"/>
      <c r="AL133" s="3"/>
      <c r="AM133" s="3"/>
      <c r="AN133" s="1"/>
      <c r="AO133" s="1"/>
      <c r="AP133" s="1"/>
      <c r="AQ133" s="1"/>
      <c r="AR133" s="1"/>
      <c r="AS133" s="1"/>
    </row>
    <row r="134" spans="18:45" s="4" customFormat="1">
      <c r="R134" s="1"/>
      <c r="S134" s="1"/>
      <c r="T134" s="1"/>
      <c r="U134" s="1"/>
      <c r="V134" s="1"/>
      <c r="W134" s="1"/>
      <c r="X134" s="1"/>
      <c r="Y134" s="1"/>
      <c r="Z134" s="1"/>
      <c r="AA134" s="1"/>
      <c r="AB134" s="1"/>
      <c r="AC134" s="1"/>
      <c r="AD134" s="50"/>
      <c r="AE134" s="1"/>
      <c r="AF134" s="5"/>
      <c r="AL134" s="3"/>
      <c r="AM134" s="3"/>
      <c r="AN134" s="1"/>
      <c r="AO134" s="1"/>
      <c r="AP134" s="1"/>
      <c r="AQ134" s="1"/>
      <c r="AR134" s="1"/>
      <c r="AS134" s="1"/>
    </row>
    <row r="135" spans="18:45" s="4" customFormat="1">
      <c r="R135" s="1"/>
      <c r="S135" s="1"/>
      <c r="T135" s="1"/>
      <c r="U135" s="1"/>
      <c r="V135" s="1"/>
      <c r="W135" s="1"/>
      <c r="X135" s="1"/>
      <c r="Y135" s="1"/>
      <c r="Z135" s="1"/>
      <c r="AA135" s="1"/>
      <c r="AB135" s="1"/>
      <c r="AC135" s="1"/>
      <c r="AD135" s="50"/>
      <c r="AE135" s="1"/>
      <c r="AF135" s="5"/>
      <c r="AL135" s="3"/>
      <c r="AM135" s="3"/>
      <c r="AN135" s="1"/>
      <c r="AO135" s="1"/>
      <c r="AP135" s="1"/>
      <c r="AQ135" s="1"/>
      <c r="AR135" s="1"/>
      <c r="AS135" s="1"/>
    </row>
    <row r="136" spans="18:45" s="4" customFormat="1">
      <c r="R136" s="1"/>
      <c r="S136" s="1"/>
      <c r="T136" s="1"/>
      <c r="U136" s="1"/>
      <c r="V136" s="1"/>
      <c r="W136" s="1"/>
      <c r="X136" s="1"/>
      <c r="Y136" s="1"/>
      <c r="Z136" s="1"/>
      <c r="AA136" s="1"/>
      <c r="AB136" s="1"/>
      <c r="AC136" s="1"/>
      <c r="AD136" s="50"/>
      <c r="AE136" s="1"/>
      <c r="AF136" s="5"/>
      <c r="AL136" s="3"/>
      <c r="AM136" s="3"/>
      <c r="AN136" s="1"/>
      <c r="AO136" s="1"/>
      <c r="AP136" s="1"/>
      <c r="AQ136" s="1"/>
      <c r="AR136" s="1"/>
      <c r="AS136" s="1"/>
    </row>
    <row r="137" spans="18:45" s="4" customFormat="1">
      <c r="R137" s="1"/>
      <c r="S137" s="1"/>
      <c r="T137" s="1"/>
      <c r="U137" s="1"/>
      <c r="V137" s="1"/>
      <c r="W137" s="1"/>
      <c r="X137" s="1"/>
      <c r="Y137" s="1"/>
      <c r="Z137" s="1"/>
      <c r="AA137" s="1"/>
      <c r="AB137" s="1"/>
      <c r="AC137" s="1"/>
      <c r="AD137" s="50"/>
      <c r="AE137" s="1"/>
      <c r="AF137" s="5"/>
      <c r="AL137" s="3"/>
      <c r="AM137" s="3"/>
      <c r="AN137" s="1"/>
      <c r="AO137" s="1"/>
      <c r="AP137" s="1"/>
      <c r="AQ137" s="1"/>
      <c r="AR137" s="1"/>
      <c r="AS137" s="1"/>
    </row>
    <row r="138" spans="18:45" s="4" customFormat="1">
      <c r="R138" s="1"/>
      <c r="S138" s="1"/>
      <c r="T138" s="1"/>
      <c r="U138" s="1"/>
      <c r="V138" s="1"/>
      <c r="W138" s="1"/>
      <c r="X138" s="1"/>
      <c r="Y138" s="1"/>
      <c r="Z138" s="1"/>
      <c r="AA138" s="1"/>
      <c r="AB138" s="1"/>
      <c r="AC138" s="1"/>
      <c r="AD138" s="50"/>
      <c r="AE138" s="1"/>
      <c r="AF138" s="5"/>
      <c r="AL138" s="3"/>
      <c r="AM138" s="3"/>
      <c r="AN138" s="1"/>
      <c r="AO138" s="1"/>
      <c r="AP138" s="1"/>
      <c r="AQ138" s="1"/>
      <c r="AR138" s="1"/>
      <c r="AS138" s="1"/>
    </row>
    <row r="139" spans="18:45" s="4" customFormat="1">
      <c r="R139" s="1"/>
      <c r="S139" s="1"/>
      <c r="T139" s="1"/>
      <c r="U139" s="1"/>
      <c r="V139" s="1"/>
      <c r="W139" s="1"/>
      <c r="X139" s="1"/>
      <c r="Y139" s="1"/>
      <c r="Z139" s="1"/>
      <c r="AA139" s="1"/>
      <c r="AB139" s="1"/>
      <c r="AC139" s="1"/>
      <c r="AD139" s="50"/>
      <c r="AE139" s="1"/>
      <c r="AF139" s="5"/>
      <c r="AL139" s="3"/>
      <c r="AM139" s="3"/>
      <c r="AN139" s="1"/>
      <c r="AO139" s="1"/>
      <c r="AP139" s="1"/>
      <c r="AQ139" s="1"/>
      <c r="AR139" s="1"/>
      <c r="AS139" s="1"/>
    </row>
    <row r="140" spans="18:45" s="4" customFormat="1">
      <c r="R140" s="1"/>
      <c r="S140" s="1"/>
      <c r="T140" s="1"/>
      <c r="U140" s="1"/>
      <c r="V140" s="1"/>
      <c r="W140" s="1"/>
      <c r="X140" s="1"/>
      <c r="Y140" s="1"/>
      <c r="Z140" s="1"/>
      <c r="AA140" s="1"/>
      <c r="AB140" s="1"/>
      <c r="AC140" s="1"/>
      <c r="AD140" s="50"/>
      <c r="AE140" s="1"/>
      <c r="AF140" s="5"/>
      <c r="AL140" s="3"/>
      <c r="AM140" s="3"/>
      <c r="AN140" s="1"/>
      <c r="AO140" s="1"/>
      <c r="AP140" s="1"/>
      <c r="AQ140" s="1"/>
      <c r="AR140" s="1"/>
      <c r="AS140" s="1"/>
    </row>
    <row r="141" spans="18:45" s="4" customFormat="1">
      <c r="R141" s="1"/>
      <c r="S141" s="1"/>
      <c r="T141" s="1"/>
      <c r="U141" s="1"/>
      <c r="V141" s="1"/>
      <c r="W141" s="1"/>
      <c r="X141" s="1"/>
      <c r="Y141" s="1"/>
      <c r="Z141" s="1"/>
      <c r="AA141" s="1"/>
      <c r="AB141" s="1"/>
      <c r="AC141" s="1"/>
      <c r="AD141" s="50"/>
      <c r="AE141" s="1"/>
      <c r="AF141" s="5"/>
      <c r="AL141" s="3"/>
      <c r="AM141" s="3"/>
      <c r="AN141" s="1"/>
      <c r="AO141" s="1"/>
      <c r="AP141" s="1"/>
      <c r="AQ141" s="1"/>
      <c r="AR141" s="1"/>
      <c r="AS141" s="1"/>
    </row>
    <row r="142" spans="18:45" s="4" customFormat="1">
      <c r="R142" s="1"/>
      <c r="S142" s="1"/>
      <c r="T142" s="1"/>
      <c r="U142" s="1"/>
      <c r="V142" s="1"/>
      <c r="W142" s="1"/>
      <c r="X142" s="1"/>
      <c r="Y142" s="1"/>
      <c r="Z142" s="1"/>
      <c r="AA142" s="1"/>
      <c r="AB142" s="1"/>
      <c r="AC142" s="1"/>
      <c r="AD142" s="50"/>
      <c r="AE142" s="1"/>
      <c r="AF142" s="5"/>
      <c r="AL142" s="3"/>
      <c r="AM142" s="3"/>
      <c r="AN142" s="1"/>
      <c r="AO142" s="1"/>
      <c r="AP142" s="1"/>
      <c r="AQ142" s="1"/>
      <c r="AR142" s="1"/>
      <c r="AS142" s="1"/>
    </row>
    <row r="143" spans="18:45" s="4" customFormat="1">
      <c r="R143" s="1"/>
      <c r="S143" s="1"/>
      <c r="T143" s="1"/>
      <c r="U143" s="1"/>
      <c r="V143" s="1"/>
      <c r="W143" s="1"/>
      <c r="X143" s="1"/>
      <c r="Y143" s="1"/>
      <c r="Z143" s="1"/>
      <c r="AA143" s="1"/>
      <c r="AB143" s="1"/>
      <c r="AC143" s="1"/>
      <c r="AD143" s="50"/>
      <c r="AE143" s="1"/>
      <c r="AF143" s="5"/>
      <c r="AL143" s="3"/>
      <c r="AM143" s="3"/>
      <c r="AN143" s="1"/>
      <c r="AO143" s="1"/>
      <c r="AP143" s="1"/>
      <c r="AQ143" s="1"/>
      <c r="AR143" s="1"/>
      <c r="AS143" s="1"/>
    </row>
    <row r="144" spans="18:45" s="4" customFormat="1">
      <c r="R144" s="1"/>
      <c r="S144" s="1"/>
      <c r="T144" s="1"/>
      <c r="U144" s="1"/>
      <c r="V144" s="1"/>
      <c r="W144" s="1"/>
      <c r="X144" s="1"/>
      <c r="Y144" s="1"/>
      <c r="Z144" s="1"/>
      <c r="AA144" s="1"/>
      <c r="AB144" s="1"/>
      <c r="AC144" s="1"/>
      <c r="AD144" s="50"/>
      <c r="AE144" s="1"/>
      <c r="AF144" s="5"/>
      <c r="AL144" s="3"/>
      <c r="AM144" s="3"/>
      <c r="AN144" s="1"/>
      <c r="AO144" s="1"/>
      <c r="AP144" s="1"/>
      <c r="AQ144" s="1"/>
      <c r="AR144" s="1"/>
      <c r="AS144" s="1"/>
    </row>
    <row r="145" spans="18:45" s="4" customFormat="1">
      <c r="R145" s="1"/>
      <c r="S145" s="1"/>
      <c r="T145" s="1"/>
      <c r="U145" s="1"/>
      <c r="V145" s="1"/>
      <c r="W145" s="1"/>
      <c r="X145" s="1"/>
      <c r="Y145" s="1"/>
      <c r="Z145" s="1"/>
      <c r="AA145" s="1"/>
      <c r="AB145" s="1"/>
      <c r="AC145" s="1"/>
      <c r="AD145" s="50"/>
      <c r="AE145" s="1"/>
      <c r="AF145" s="5"/>
      <c r="AL145" s="3"/>
      <c r="AM145" s="3"/>
      <c r="AN145" s="1"/>
      <c r="AO145" s="1"/>
      <c r="AP145" s="1"/>
      <c r="AQ145" s="1"/>
      <c r="AR145" s="1"/>
      <c r="AS145" s="1"/>
    </row>
    <row r="146" spans="18:45" s="4" customFormat="1">
      <c r="R146" s="1"/>
      <c r="S146" s="1"/>
      <c r="T146" s="1"/>
      <c r="U146" s="1"/>
      <c r="V146" s="1"/>
      <c r="W146" s="1"/>
      <c r="X146" s="1"/>
      <c r="Y146" s="1"/>
      <c r="Z146" s="1"/>
      <c r="AA146" s="1"/>
      <c r="AB146" s="1"/>
      <c r="AC146" s="1"/>
      <c r="AD146" s="50"/>
      <c r="AE146" s="1"/>
      <c r="AF146" s="5"/>
      <c r="AL146" s="3"/>
      <c r="AM146" s="3"/>
      <c r="AN146" s="1"/>
      <c r="AO146" s="1"/>
      <c r="AP146" s="1"/>
      <c r="AQ146" s="1"/>
      <c r="AR146" s="1"/>
      <c r="AS146" s="1"/>
    </row>
    <row r="147" spans="18:45" s="4" customFormat="1">
      <c r="R147" s="1"/>
      <c r="S147" s="1"/>
      <c r="T147" s="1"/>
      <c r="U147" s="1"/>
      <c r="V147" s="1"/>
      <c r="W147" s="1"/>
      <c r="X147" s="1"/>
      <c r="Y147" s="1"/>
      <c r="Z147" s="1"/>
      <c r="AA147" s="1"/>
      <c r="AB147" s="1"/>
      <c r="AC147" s="1"/>
      <c r="AD147" s="50"/>
      <c r="AE147" s="1"/>
      <c r="AF147" s="5"/>
      <c r="AL147" s="3"/>
      <c r="AM147" s="3"/>
      <c r="AN147" s="1"/>
      <c r="AO147" s="1"/>
      <c r="AP147" s="1"/>
      <c r="AQ147" s="1"/>
      <c r="AR147" s="1"/>
      <c r="AS147" s="1"/>
    </row>
    <row r="148" spans="18:45" s="4" customFormat="1">
      <c r="R148" s="1"/>
      <c r="S148" s="1"/>
      <c r="T148" s="1"/>
      <c r="U148" s="1"/>
      <c r="V148" s="1"/>
      <c r="W148" s="1"/>
      <c r="X148" s="1"/>
      <c r="Y148" s="1"/>
      <c r="Z148" s="1"/>
      <c r="AA148" s="1"/>
      <c r="AB148" s="1"/>
      <c r="AC148" s="1"/>
      <c r="AD148" s="50"/>
      <c r="AE148" s="1"/>
      <c r="AF148" s="5"/>
      <c r="AL148" s="3"/>
      <c r="AM148" s="3"/>
      <c r="AN148" s="1"/>
      <c r="AO148" s="1"/>
      <c r="AP148" s="1"/>
      <c r="AQ148" s="1"/>
      <c r="AR148" s="1"/>
      <c r="AS148" s="1"/>
    </row>
    <row r="149" spans="18:45" s="4" customFormat="1">
      <c r="R149" s="1"/>
      <c r="S149" s="1"/>
      <c r="T149" s="1"/>
      <c r="U149" s="1"/>
      <c r="V149" s="1"/>
      <c r="W149" s="1"/>
      <c r="X149" s="1"/>
      <c r="Y149" s="1"/>
      <c r="Z149" s="1"/>
      <c r="AA149" s="1"/>
      <c r="AB149" s="1"/>
      <c r="AC149" s="1"/>
      <c r="AD149" s="50"/>
      <c r="AE149" s="1"/>
      <c r="AF149" s="5"/>
      <c r="AL149" s="3"/>
      <c r="AM149" s="3"/>
      <c r="AN149" s="1"/>
      <c r="AO149" s="1"/>
      <c r="AP149" s="1"/>
      <c r="AQ149" s="1"/>
      <c r="AR149" s="1"/>
      <c r="AS149" s="1"/>
    </row>
    <row r="150" spans="18:45" s="4" customFormat="1">
      <c r="R150" s="1"/>
      <c r="S150" s="1"/>
      <c r="T150" s="1"/>
      <c r="U150" s="1"/>
      <c r="V150" s="1"/>
      <c r="W150" s="1"/>
      <c r="X150" s="1"/>
      <c r="Y150" s="1"/>
      <c r="Z150" s="1"/>
      <c r="AA150" s="1"/>
      <c r="AB150" s="1"/>
      <c r="AC150" s="1"/>
      <c r="AD150" s="50"/>
      <c r="AE150" s="1"/>
      <c r="AF150" s="5"/>
      <c r="AL150" s="3"/>
      <c r="AM150" s="3"/>
      <c r="AN150" s="1"/>
      <c r="AO150" s="1"/>
      <c r="AP150" s="1"/>
      <c r="AQ150" s="1"/>
      <c r="AR150" s="1"/>
      <c r="AS150" s="1"/>
    </row>
    <row r="151" spans="18:45" s="4" customFormat="1">
      <c r="R151" s="1"/>
      <c r="S151" s="1"/>
      <c r="T151" s="1"/>
      <c r="U151" s="1"/>
      <c r="V151" s="1"/>
      <c r="W151" s="1"/>
      <c r="X151" s="1"/>
      <c r="Y151" s="1"/>
      <c r="Z151" s="1"/>
      <c r="AA151" s="1"/>
      <c r="AB151" s="1"/>
      <c r="AC151" s="1"/>
      <c r="AD151" s="50"/>
      <c r="AE151" s="1"/>
      <c r="AF151" s="5"/>
      <c r="AL151" s="3"/>
      <c r="AM151" s="3"/>
      <c r="AN151" s="1"/>
      <c r="AO151" s="1"/>
      <c r="AP151" s="1"/>
      <c r="AQ151" s="1"/>
      <c r="AR151" s="1"/>
      <c r="AS151" s="1"/>
    </row>
    <row r="152" spans="18:45" s="4" customFormat="1">
      <c r="R152" s="1"/>
      <c r="S152" s="1"/>
      <c r="T152" s="1"/>
      <c r="U152" s="1"/>
      <c r="V152" s="1"/>
      <c r="W152" s="1"/>
      <c r="X152" s="1"/>
      <c r="Y152" s="1"/>
      <c r="Z152" s="1"/>
      <c r="AA152" s="1"/>
      <c r="AB152" s="1"/>
      <c r="AC152" s="1"/>
      <c r="AD152" s="50"/>
      <c r="AE152" s="1"/>
      <c r="AF152" s="5"/>
      <c r="AL152" s="3"/>
      <c r="AM152" s="3"/>
      <c r="AN152" s="1"/>
      <c r="AO152" s="1"/>
      <c r="AP152" s="1"/>
      <c r="AQ152" s="1"/>
      <c r="AR152" s="1"/>
      <c r="AS152" s="1"/>
    </row>
    <row r="153" spans="18:45" s="4" customFormat="1">
      <c r="R153" s="1"/>
      <c r="S153" s="1"/>
      <c r="T153" s="1"/>
      <c r="U153" s="1"/>
      <c r="V153" s="1"/>
      <c r="W153" s="1"/>
      <c r="X153" s="1"/>
      <c r="Y153" s="1"/>
      <c r="Z153" s="1"/>
      <c r="AA153" s="1"/>
      <c r="AB153" s="1"/>
      <c r="AC153" s="1"/>
      <c r="AD153" s="50"/>
      <c r="AE153" s="1"/>
      <c r="AF153" s="5"/>
      <c r="AL153" s="3"/>
      <c r="AM153" s="3"/>
      <c r="AN153" s="1"/>
      <c r="AO153" s="1"/>
      <c r="AP153" s="1"/>
      <c r="AQ153" s="1"/>
      <c r="AR153" s="1"/>
      <c r="AS153" s="1"/>
    </row>
    <row r="154" spans="18:45" s="4" customFormat="1">
      <c r="R154" s="1"/>
      <c r="S154" s="1"/>
      <c r="T154" s="1"/>
      <c r="U154" s="1"/>
      <c r="V154" s="1"/>
      <c r="W154" s="1"/>
      <c r="X154" s="1"/>
      <c r="Y154" s="1"/>
      <c r="Z154" s="1"/>
      <c r="AA154" s="1"/>
      <c r="AB154" s="1"/>
      <c r="AC154" s="1"/>
      <c r="AD154" s="50"/>
      <c r="AE154" s="1"/>
      <c r="AF154" s="5"/>
      <c r="AL154" s="3"/>
      <c r="AM154" s="3"/>
      <c r="AN154" s="1"/>
      <c r="AO154" s="1"/>
      <c r="AP154" s="1"/>
      <c r="AQ154" s="1"/>
      <c r="AR154" s="1"/>
      <c r="AS154" s="1"/>
    </row>
    <row r="155" spans="18:45" s="4" customFormat="1">
      <c r="R155" s="1"/>
      <c r="S155" s="1"/>
      <c r="T155" s="1"/>
      <c r="U155" s="1"/>
      <c r="V155" s="1"/>
      <c r="W155" s="1"/>
      <c r="X155" s="1"/>
      <c r="Y155" s="1"/>
      <c r="Z155" s="1"/>
      <c r="AA155" s="1"/>
      <c r="AB155" s="1"/>
      <c r="AC155" s="1"/>
      <c r="AD155" s="50"/>
      <c r="AE155" s="1"/>
      <c r="AF155" s="5"/>
      <c r="AL155" s="3"/>
      <c r="AM155" s="3"/>
      <c r="AN155" s="1"/>
      <c r="AO155" s="1"/>
      <c r="AP155" s="1"/>
      <c r="AQ155" s="1"/>
      <c r="AR155" s="1"/>
      <c r="AS155" s="1"/>
    </row>
    <row r="156" spans="18:45" s="4" customFormat="1">
      <c r="R156" s="1"/>
      <c r="S156" s="1"/>
      <c r="T156" s="1"/>
      <c r="U156" s="1"/>
      <c r="V156" s="1"/>
      <c r="W156" s="1"/>
      <c r="X156" s="1"/>
      <c r="Y156" s="1"/>
      <c r="Z156" s="1"/>
      <c r="AA156" s="1"/>
      <c r="AB156" s="1"/>
      <c r="AC156" s="1"/>
      <c r="AD156" s="50"/>
      <c r="AE156" s="1"/>
      <c r="AF156" s="5"/>
      <c r="AL156" s="3"/>
      <c r="AM156" s="3"/>
      <c r="AN156" s="1"/>
      <c r="AO156" s="1"/>
      <c r="AP156" s="1"/>
      <c r="AQ156" s="1"/>
      <c r="AR156" s="1"/>
      <c r="AS156" s="1"/>
    </row>
    <row r="157" spans="18:45" s="4" customFormat="1">
      <c r="R157" s="1"/>
      <c r="S157" s="1"/>
      <c r="T157" s="1"/>
      <c r="U157" s="1"/>
      <c r="V157" s="1"/>
      <c r="W157" s="1"/>
      <c r="X157" s="1"/>
      <c r="Y157" s="1"/>
      <c r="Z157" s="1"/>
      <c r="AA157" s="1"/>
      <c r="AB157" s="1"/>
      <c r="AC157" s="1"/>
      <c r="AD157" s="50"/>
      <c r="AE157" s="1"/>
      <c r="AF157" s="5"/>
      <c r="AL157" s="3"/>
      <c r="AM157" s="3"/>
      <c r="AN157" s="1"/>
      <c r="AO157" s="1"/>
      <c r="AP157" s="1"/>
      <c r="AQ157" s="1"/>
      <c r="AR157" s="1"/>
      <c r="AS157" s="1"/>
    </row>
    <row r="158" spans="18:45" s="4" customFormat="1">
      <c r="R158" s="1"/>
      <c r="S158" s="1"/>
      <c r="T158" s="1"/>
      <c r="U158" s="1"/>
      <c r="V158" s="1"/>
      <c r="W158" s="1"/>
      <c r="X158" s="1"/>
      <c r="Y158" s="1"/>
      <c r="Z158" s="1"/>
      <c r="AA158" s="1"/>
      <c r="AB158" s="1"/>
      <c r="AC158" s="1"/>
      <c r="AD158" s="50"/>
      <c r="AE158" s="1"/>
      <c r="AF158" s="5"/>
      <c r="AL158" s="3"/>
      <c r="AM158" s="3"/>
      <c r="AN158" s="1"/>
      <c r="AO158" s="1"/>
      <c r="AP158" s="1"/>
      <c r="AQ158" s="1"/>
      <c r="AR158" s="1"/>
      <c r="AS158" s="1"/>
    </row>
    <row r="159" spans="18:45" s="4" customFormat="1">
      <c r="R159" s="1"/>
      <c r="S159" s="1"/>
      <c r="T159" s="1"/>
      <c r="U159" s="1"/>
      <c r="V159" s="1"/>
      <c r="W159" s="1"/>
      <c r="X159" s="1"/>
      <c r="Y159" s="1"/>
      <c r="Z159" s="1"/>
      <c r="AA159" s="1"/>
      <c r="AB159" s="1"/>
      <c r="AC159" s="1"/>
      <c r="AD159" s="50"/>
      <c r="AE159" s="1"/>
      <c r="AF159" s="5"/>
      <c r="AL159" s="3"/>
      <c r="AM159" s="3"/>
      <c r="AN159" s="1"/>
      <c r="AO159" s="1"/>
      <c r="AP159" s="1"/>
      <c r="AQ159" s="1"/>
      <c r="AR159" s="1"/>
      <c r="AS159" s="1"/>
    </row>
    <row r="160" spans="18:45" s="4" customFormat="1">
      <c r="R160" s="1"/>
      <c r="S160" s="1"/>
      <c r="T160" s="1"/>
      <c r="U160" s="1"/>
      <c r="V160" s="1"/>
      <c r="W160" s="1"/>
      <c r="X160" s="1"/>
      <c r="Y160" s="1"/>
      <c r="Z160" s="1"/>
      <c r="AA160" s="1"/>
      <c r="AB160" s="1"/>
      <c r="AC160" s="1"/>
      <c r="AD160" s="50"/>
      <c r="AE160" s="1"/>
      <c r="AF160" s="5"/>
      <c r="AL160" s="3"/>
      <c r="AM160" s="3"/>
      <c r="AN160" s="1"/>
      <c r="AO160" s="1"/>
      <c r="AP160" s="1"/>
      <c r="AQ160" s="1"/>
      <c r="AR160" s="1"/>
      <c r="AS160" s="1"/>
    </row>
    <row r="161" spans="18:45" s="4" customFormat="1">
      <c r="R161" s="1"/>
      <c r="S161" s="1"/>
      <c r="T161" s="1"/>
      <c r="U161" s="1"/>
      <c r="V161" s="1"/>
      <c r="W161" s="1"/>
      <c r="X161" s="1"/>
      <c r="Y161" s="1"/>
      <c r="Z161" s="1"/>
      <c r="AA161" s="1"/>
      <c r="AB161" s="1"/>
      <c r="AC161" s="1"/>
      <c r="AD161" s="50"/>
      <c r="AE161" s="1"/>
      <c r="AF161" s="5"/>
      <c r="AL161" s="3"/>
      <c r="AM161" s="3"/>
      <c r="AN161" s="1"/>
      <c r="AO161" s="1"/>
      <c r="AP161" s="1"/>
      <c r="AQ161" s="1"/>
      <c r="AR161" s="1"/>
      <c r="AS161" s="1"/>
    </row>
    <row r="162" spans="18:45" s="4" customFormat="1">
      <c r="R162" s="1"/>
      <c r="S162" s="1"/>
      <c r="T162" s="1"/>
      <c r="U162" s="1"/>
      <c r="V162" s="1"/>
      <c r="W162" s="1"/>
      <c r="X162" s="1"/>
      <c r="Y162" s="1"/>
      <c r="Z162" s="1"/>
      <c r="AA162" s="1"/>
      <c r="AB162" s="1"/>
      <c r="AC162" s="1"/>
      <c r="AD162" s="50"/>
      <c r="AE162" s="1"/>
      <c r="AF162" s="5"/>
      <c r="AL162" s="3"/>
      <c r="AM162" s="3"/>
      <c r="AN162" s="1"/>
      <c r="AO162" s="1"/>
      <c r="AP162" s="1"/>
      <c r="AQ162" s="1"/>
      <c r="AR162" s="1"/>
      <c r="AS162" s="1"/>
    </row>
    <row r="163" spans="18:45" s="4" customFormat="1">
      <c r="R163" s="1"/>
      <c r="S163" s="1"/>
      <c r="T163" s="1"/>
      <c r="U163" s="1"/>
      <c r="V163" s="1"/>
      <c r="W163" s="1"/>
      <c r="X163" s="1"/>
      <c r="Y163" s="1"/>
      <c r="Z163" s="1"/>
      <c r="AA163" s="1"/>
      <c r="AB163" s="1"/>
      <c r="AC163" s="1"/>
      <c r="AD163" s="50"/>
      <c r="AE163" s="1"/>
      <c r="AF163" s="5"/>
      <c r="AL163" s="3"/>
      <c r="AM163" s="3"/>
      <c r="AN163" s="1"/>
      <c r="AO163" s="1"/>
      <c r="AP163" s="1"/>
      <c r="AQ163" s="1"/>
      <c r="AR163" s="1"/>
      <c r="AS163" s="1"/>
    </row>
    <row r="164" spans="18:45" s="4" customFormat="1">
      <c r="R164" s="1"/>
      <c r="S164" s="1"/>
      <c r="T164" s="1"/>
      <c r="U164" s="1"/>
      <c r="V164" s="1"/>
      <c r="W164" s="1"/>
      <c r="X164" s="1"/>
      <c r="Y164" s="1"/>
      <c r="Z164" s="1"/>
      <c r="AA164" s="1"/>
      <c r="AB164" s="1"/>
      <c r="AC164" s="1"/>
      <c r="AD164" s="50"/>
      <c r="AE164" s="1"/>
      <c r="AF164" s="5"/>
      <c r="AL164" s="3"/>
      <c r="AM164" s="3"/>
      <c r="AN164" s="1"/>
      <c r="AO164" s="1"/>
      <c r="AP164" s="1"/>
      <c r="AQ164" s="1"/>
      <c r="AR164" s="1"/>
      <c r="AS164" s="1"/>
    </row>
    <row r="165" spans="18:45" s="4" customFormat="1">
      <c r="R165" s="1"/>
      <c r="S165" s="1"/>
      <c r="T165" s="1"/>
      <c r="U165" s="1"/>
      <c r="V165" s="1"/>
      <c r="W165" s="1"/>
      <c r="X165" s="1"/>
      <c r="Y165" s="1"/>
      <c r="Z165" s="1"/>
      <c r="AA165" s="1"/>
      <c r="AB165" s="1"/>
      <c r="AC165" s="1"/>
      <c r="AD165" s="50"/>
      <c r="AE165" s="1"/>
      <c r="AF165" s="5"/>
      <c r="AL165" s="3"/>
      <c r="AM165" s="3"/>
      <c r="AN165" s="1"/>
      <c r="AO165" s="1"/>
      <c r="AP165" s="1"/>
      <c r="AQ165" s="1"/>
      <c r="AR165" s="1"/>
      <c r="AS165" s="1"/>
    </row>
    <row r="166" spans="18:45" s="4" customFormat="1">
      <c r="R166" s="1"/>
      <c r="S166" s="1"/>
      <c r="T166" s="1"/>
      <c r="U166" s="1"/>
      <c r="V166" s="1"/>
      <c r="W166" s="1"/>
      <c r="X166" s="1"/>
      <c r="Y166" s="1"/>
      <c r="Z166" s="1"/>
      <c r="AA166" s="1"/>
      <c r="AB166" s="1"/>
      <c r="AC166" s="1"/>
      <c r="AD166" s="50"/>
      <c r="AE166" s="1"/>
      <c r="AF166" s="5"/>
      <c r="AL166" s="3"/>
      <c r="AM166" s="3"/>
      <c r="AN166" s="1"/>
      <c r="AO166" s="1"/>
      <c r="AP166" s="1"/>
      <c r="AQ166" s="1"/>
      <c r="AR166" s="1"/>
      <c r="AS166" s="1"/>
    </row>
    <row r="167" spans="18:45" s="4" customFormat="1">
      <c r="R167" s="1"/>
      <c r="S167" s="1"/>
      <c r="T167" s="1"/>
      <c r="U167" s="1"/>
      <c r="V167" s="1"/>
      <c r="W167" s="1"/>
      <c r="X167" s="1"/>
      <c r="Y167" s="1"/>
      <c r="Z167" s="1"/>
      <c r="AA167" s="1"/>
      <c r="AB167" s="1"/>
      <c r="AC167" s="1"/>
      <c r="AD167" s="50"/>
      <c r="AE167" s="1"/>
      <c r="AF167" s="5"/>
      <c r="AL167" s="3"/>
      <c r="AM167" s="3"/>
      <c r="AN167" s="1"/>
      <c r="AO167" s="1"/>
      <c r="AP167" s="1"/>
      <c r="AQ167" s="1"/>
      <c r="AR167" s="1"/>
      <c r="AS167" s="1"/>
    </row>
    <row r="168" spans="18:45" s="4" customFormat="1">
      <c r="R168" s="1"/>
      <c r="S168" s="1"/>
      <c r="T168" s="1"/>
      <c r="U168" s="1"/>
      <c r="V168" s="1"/>
      <c r="W168" s="1"/>
      <c r="X168" s="1"/>
      <c r="Y168" s="1"/>
      <c r="Z168" s="1"/>
      <c r="AA168" s="1"/>
      <c r="AB168" s="1"/>
      <c r="AC168" s="1"/>
      <c r="AD168" s="50"/>
      <c r="AE168" s="1"/>
      <c r="AF168" s="5"/>
      <c r="AL168" s="3"/>
      <c r="AM168" s="3"/>
      <c r="AN168" s="1"/>
      <c r="AO168" s="1"/>
      <c r="AP168" s="1"/>
      <c r="AQ168" s="1"/>
      <c r="AR168" s="1"/>
      <c r="AS168" s="1"/>
    </row>
    <row r="169" spans="18:45" s="4" customFormat="1">
      <c r="R169" s="1"/>
      <c r="S169" s="1"/>
      <c r="T169" s="1"/>
      <c r="U169" s="1"/>
      <c r="V169" s="1"/>
      <c r="W169" s="1"/>
      <c r="X169" s="1"/>
      <c r="Y169" s="1"/>
      <c r="Z169" s="1"/>
      <c r="AA169" s="1"/>
      <c r="AB169" s="1"/>
      <c r="AC169" s="1"/>
      <c r="AD169" s="50"/>
      <c r="AE169" s="1"/>
      <c r="AF169" s="5"/>
      <c r="AL169" s="3"/>
      <c r="AM169" s="3"/>
      <c r="AN169" s="1"/>
      <c r="AO169" s="1"/>
      <c r="AP169" s="1"/>
      <c r="AQ169" s="1"/>
      <c r="AR169" s="1"/>
      <c r="AS169" s="1"/>
    </row>
    <row r="170" spans="18:45" s="4" customFormat="1">
      <c r="R170" s="1"/>
      <c r="S170" s="1"/>
      <c r="T170" s="1"/>
      <c r="U170" s="1"/>
      <c r="V170" s="1"/>
      <c r="W170" s="1"/>
      <c r="X170" s="1"/>
      <c r="Y170" s="1"/>
      <c r="Z170" s="1"/>
      <c r="AA170" s="1"/>
      <c r="AB170" s="1"/>
      <c r="AC170" s="1"/>
      <c r="AD170" s="50"/>
      <c r="AE170" s="1"/>
      <c r="AF170" s="5"/>
      <c r="AL170" s="3"/>
      <c r="AM170" s="3"/>
      <c r="AN170" s="1"/>
      <c r="AO170" s="1"/>
      <c r="AP170" s="1"/>
      <c r="AQ170" s="1"/>
      <c r="AR170" s="1"/>
      <c r="AS170" s="1"/>
    </row>
    <row r="171" spans="18:45" s="4" customFormat="1">
      <c r="R171" s="1"/>
      <c r="S171" s="1"/>
      <c r="T171" s="1"/>
      <c r="U171" s="1"/>
      <c r="V171" s="1"/>
      <c r="W171" s="1"/>
      <c r="X171" s="1"/>
      <c r="Y171" s="1"/>
      <c r="Z171" s="1"/>
      <c r="AA171" s="1"/>
      <c r="AB171" s="1"/>
      <c r="AC171" s="1"/>
      <c r="AD171" s="50"/>
      <c r="AE171" s="1"/>
      <c r="AF171" s="5"/>
      <c r="AL171" s="3"/>
      <c r="AM171" s="3"/>
      <c r="AN171" s="1"/>
      <c r="AO171" s="1"/>
      <c r="AP171" s="1"/>
      <c r="AQ171" s="1"/>
      <c r="AR171" s="1"/>
      <c r="AS171" s="1"/>
    </row>
    <row r="172" spans="18:45" s="4" customFormat="1">
      <c r="R172" s="1"/>
      <c r="S172" s="1"/>
      <c r="T172" s="1"/>
      <c r="U172" s="1"/>
      <c r="V172" s="1"/>
      <c r="W172" s="1"/>
      <c r="X172" s="1"/>
      <c r="Y172" s="1"/>
      <c r="Z172" s="1"/>
      <c r="AA172" s="1"/>
      <c r="AB172" s="1"/>
      <c r="AC172" s="1"/>
      <c r="AD172" s="50"/>
      <c r="AE172" s="1"/>
      <c r="AF172" s="5"/>
      <c r="AL172" s="3"/>
      <c r="AM172" s="3"/>
      <c r="AN172" s="1"/>
      <c r="AO172" s="1"/>
      <c r="AP172" s="1"/>
      <c r="AQ172" s="1"/>
      <c r="AR172" s="1"/>
      <c r="AS172" s="1"/>
    </row>
    <row r="173" spans="18:45" s="4" customFormat="1">
      <c r="R173" s="1"/>
      <c r="S173" s="1"/>
      <c r="T173" s="1"/>
      <c r="U173" s="1"/>
      <c r="V173" s="1"/>
      <c r="W173" s="1"/>
      <c r="X173" s="1"/>
      <c r="Y173" s="1"/>
      <c r="Z173" s="1"/>
      <c r="AA173" s="1"/>
      <c r="AB173" s="1"/>
      <c r="AC173" s="1"/>
      <c r="AD173" s="50"/>
      <c r="AE173" s="1"/>
      <c r="AF173" s="5"/>
      <c r="AL173" s="3"/>
      <c r="AM173" s="3"/>
      <c r="AN173" s="1"/>
      <c r="AO173" s="1"/>
      <c r="AP173" s="1"/>
      <c r="AQ173" s="1"/>
      <c r="AR173" s="1"/>
      <c r="AS173" s="1"/>
    </row>
    <row r="174" spans="18:45" s="4" customFormat="1">
      <c r="R174" s="1"/>
      <c r="S174" s="1"/>
      <c r="T174" s="1"/>
      <c r="U174" s="1"/>
      <c r="V174" s="1"/>
      <c r="W174" s="1"/>
      <c r="X174" s="1"/>
      <c r="Y174" s="1"/>
      <c r="Z174" s="1"/>
      <c r="AA174" s="1"/>
      <c r="AB174" s="1"/>
      <c r="AC174" s="1"/>
      <c r="AD174" s="50"/>
      <c r="AE174" s="1"/>
      <c r="AF174" s="5"/>
      <c r="AL174" s="3"/>
      <c r="AM174" s="3"/>
      <c r="AN174" s="1"/>
      <c r="AO174" s="1"/>
      <c r="AP174" s="1"/>
      <c r="AQ174" s="1"/>
      <c r="AR174" s="1"/>
      <c r="AS174" s="1"/>
    </row>
    <row r="175" spans="18:45" s="4" customFormat="1">
      <c r="R175" s="1"/>
      <c r="S175" s="1"/>
      <c r="T175" s="1"/>
      <c r="U175" s="1"/>
      <c r="V175" s="1"/>
      <c r="W175" s="1"/>
      <c r="X175" s="1"/>
      <c r="Y175" s="1"/>
      <c r="Z175" s="1"/>
      <c r="AA175" s="1"/>
      <c r="AB175" s="1"/>
      <c r="AC175" s="1"/>
      <c r="AD175" s="50"/>
      <c r="AE175" s="1"/>
      <c r="AF175" s="5"/>
      <c r="AL175" s="3"/>
      <c r="AM175" s="3"/>
      <c r="AN175" s="1"/>
      <c r="AO175" s="1"/>
      <c r="AP175" s="1"/>
      <c r="AQ175" s="1"/>
      <c r="AR175" s="1"/>
      <c r="AS175" s="1"/>
    </row>
    <row r="176" spans="18:45" s="4" customFormat="1">
      <c r="R176" s="1"/>
      <c r="S176" s="1"/>
      <c r="T176" s="1"/>
      <c r="U176" s="1"/>
      <c r="V176" s="1"/>
      <c r="W176" s="1"/>
      <c r="X176" s="1"/>
      <c r="Y176" s="1"/>
      <c r="Z176" s="1"/>
      <c r="AA176" s="1"/>
      <c r="AB176" s="1"/>
      <c r="AC176" s="1"/>
      <c r="AD176" s="50"/>
      <c r="AE176" s="1"/>
      <c r="AF176" s="5"/>
      <c r="AL176" s="3"/>
      <c r="AM176" s="3"/>
      <c r="AN176" s="1"/>
      <c r="AO176" s="1"/>
      <c r="AP176" s="1"/>
      <c r="AQ176" s="1"/>
      <c r="AR176" s="1"/>
      <c r="AS176" s="1"/>
    </row>
    <row r="177" spans="18:45" s="4" customFormat="1">
      <c r="R177" s="1"/>
      <c r="S177" s="1"/>
      <c r="T177" s="1"/>
      <c r="U177" s="1"/>
      <c r="V177" s="1"/>
      <c r="W177" s="1"/>
      <c r="X177" s="1"/>
      <c r="Y177" s="1"/>
      <c r="Z177" s="1"/>
      <c r="AA177" s="1"/>
      <c r="AB177" s="1"/>
      <c r="AC177" s="1"/>
      <c r="AD177" s="50"/>
      <c r="AE177" s="1"/>
      <c r="AF177" s="5"/>
      <c r="AL177" s="3"/>
      <c r="AM177" s="3"/>
      <c r="AN177" s="1"/>
      <c r="AO177" s="1"/>
      <c r="AP177" s="1"/>
      <c r="AQ177" s="1"/>
      <c r="AR177" s="1"/>
      <c r="AS177" s="1"/>
    </row>
    <row r="178" spans="18:45" s="4" customFormat="1">
      <c r="R178" s="1"/>
      <c r="S178" s="1"/>
      <c r="T178" s="1"/>
      <c r="U178" s="1"/>
      <c r="V178" s="1"/>
      <c r="W178" s="1"/>
      <c r="X178" s="1"/>
      <c r="Y178" s="1"/>
      <c r="Z178" s="1"/>
      <c r="AA178" s="1"/>
      <c r="AB178" s="1"/>
      <c r="AC178" s="1"/>
      <c r="AD178" s="50"/>
      <c r="AE178" s="1"/>
      <c r="AF178" s="5"/>
      <c r="AL178" s="3"/>
      <c r="AM178" s="3"/>
      <c r="AN178" s="1"/>
      <c r="AO178" s="1"/>
      <c r="AP178" s="1"/>
      <c r="AQ178" s="1"/>
      <c r="AR178" s="1"/>
      <c r="AS178" s="1"/>
    </row>
    <row r="179" spans="18:45" s="4" customFormat="1">
      <c r="R179" s="1"/>
      <c r="S179" s="1"/>
      <c r="T179" s="1"/>
      <c r="U179" s="1"/>
      <c r="V179" s="1"/>
      <c r="W179" s="1"/>
      <c r="X179" s="1"/>
      <c r="Y179" s="1"/>
      <c r="Z179" s="1"/>
      <c r="AA179" s="1"/>
      <c r="AB179" s="1"/>
      <c r="AC179" s="1"/>
      <c r="AD179" s="50"/>
      <c r="AE179" s="1"/>
      <c r="AF179" s="5"/>
      <c r="AL179" s="3"/>
      <c r="AM179" s="3"/>
      <c r="AN179" s="1"/>
      <c r="AO179" s="1"/>
      <c r="AP179" s="1"/>
      <c r="AQ179" s="1"/>
      <c r="AR179" s="1"/>
      <c r="AS179" s="1"/>
    </row>
    <row r="180" spans="18:45" s="4" customFormat="1">
      <c r="R180" s="1"/>
      <c r="S180" s="1"/>
      <c r="T180" s="1"/>
      <c r="U180" s="1"/>
      <c r="V180" s="1"/>
      <c r="W180" s="1"/>
      <c r="X180" s="1"/>
      <c r="Y180" s="1"/>
      <c r="Z180" s="1"/>
      <c r="AA180" s="1"/>
      <c r="AB180" s="1"/>
      <c r="AC180" s="1"/>
      <c r="AD180" s="50"/>
      <c r="AE180" s="1"/>
      <c r="AF180" s="5"/>
      <c r="AL180" s="3"/>
      <c r="AM180" s="3"/>
      <c r="AN180" s="1"/>
      <c r="AO180" s="1"/>
      <c r="AP180" s="1"/>
      <c r="AQ180" s="1"/>
      <c r="AR180" s="1"/>
      <c r="AS180" s="1"/>
    </row>
    <row r="181" spans="18:45" s="4" customFormat="1">
      <c r="R181" s="1"/>
      <c r="S181" s="1"/>
      <c r="T181" s="1"/>
      <c r="U181" s="1"/>
      <c r="V181" s="1"/>
      <c r="W181" s="1"/>
      <c r="X181" s="1"/>
      <c r="Y181" s="1"/>
      <c r="Z181" s="1"/>
      <c r="AA181" s="1"/>
      <c r="AB181" s="1"/>
      <c r="AC181" s="1"/>
      <c r="AD181" s="50"/>
      <c r="AE181" s="1"/>
      <c r="AF181" s="5"/>
      <c r="AL181" s="3"/>
      <c r="AM181" s="3"/>
      <c r="AN181" s="1"/>
      <c r="AO181" s="1"/>
      <c r="AP181" s="1"/>
      <c r="AQ181" s="1"/>
      <c r="AR181" s="1"/>
      <c r="AS181" s="1"/>
    </row>
    <row r="182" spans="18:45" s="4" customFormat="1">
      <c r="R182" s="1"/>
      <c r="S182" s="1"/>
      <c r="T182" s="1"/>
      <c r="U182" s="1"/>
      <c r="V182" s="1"/>
      <c r="W182" s="1"/>
      <c r="X182" s="1"/>
      <c r="Y182" s="1"/>
      <c r="Z182" s="1"/>
      <c r="AA182" s="1"/>
      <c r="AB182" s="1"/>
      <c r="AC182" s="1"/>
      <c r="AD182" s="50"/>
      <c r="AE182" s="1"/>
      <c r="AF182" s="5"/>
      <c r="AL182" s="3"/>
      <c r="AM182" s="3"/>
      <c r="AN182" s="1"/>
      <c r="AO182" s="1"/>
      <c r="AP182" s="1"/>
      <c r="AQ182" s="1"/>
      <c r="AR182" s="1"/>
      <c r="AS182" s="1"/>
    </row>
    <row r="183" spans="18:45" s="4" customFormat="1">
      <c r="R183" s="1"/>
      <c r="S183" s="1"/>
      <c r="T183" s="1"/>
      <c r="U183" s="1"/>
      <c r="V183" s="1"/>
      <c r="W183" s="1"/>
      <c r="X183" s="1"/>
      <c r="Y183" s="1"/>
      <c r="Z183" s="1"/>
      <c r="AA183" s="1"/>
      <c r="AB183" s="1"/>
      <c r="AC183" s="1"/>
      <c r="AD183" s="50"/>
      <c r="AE183" s="1"/>
      <c r="AF183" s="5"/>
      <c r="AL183" s="3"/>
      <c r="AM183" s="3"/>
      <c r="AN183" s="1"/>
      <c r="AO183" s="1"/>
      <c r="AP183" s="1"/>
      <c r="AQ183" s="1"/>
      <c r="AR183" s="1"/>
      <c r="AS183" s="1"/>
    </row>
    <row r="184" spans="18:45" s="4" customFormat="1">
      <c r="R184" s="1"/>
      <c r="S184" s="1"/>
      <c r="T184" s="1"/>
      <c r="U184" s="1"/>
      <c r="V184" s="1"/>
      <c r="W184" s="1"/>
      <c r="X184" s="1"/>
      <c r="Y184" s="1"/>
      <c r="Z184" s="1"/>
      <c r="AA184" s="1"/>
      <c r="AB184" s="1"/>
      <c r="AC184" s="1"/>
      <c r="AD184" s="50"/>
      <c r="AE184" s="1"/>
      <c r="AF184" s="5"/>
      <c r="AL184" s="3"/>
      <c r="AM184" s="3"/>
      <c r="AN184" s="1"/>
      <c r="AO184" s="1"/>
      <c r="AP184" s="1"/>
      <c r="AQ184" s="1"/>
      <c r="AR184" s="1"/>
      <c r="AS184" s="1"/>
    </row>
    <row r="185" spans="18:45" s="4" customFormat="1">
      <c r="R185" s="1"/>
      <c r="S185" s="1"/>
      <c r="T185" s="1"/>
      <c r="U185" s="1"/>
      <c r="V185" s="1"/>
      <c r="W185" s="1"/>
      <c r="X185" s="1"/>
      <c r="Y185" s="1"/>
      <c r="Z185" s="1"/>
      <c r="AA185" s="1"/>
      <c r="AB185" s="1"/>
      <c r="AC185" s="1"/>
      <c r="AD185" s="50"/>
      <c r="AE185" s="1"/>
      <c r="AF185" s="5"/>
      <c r="AL185" s="3"/>
      <c r="AM185" s="3"/>
      <c r="AN185" s="1"/>
      <c r="AO185" s="1"/>
      <c r="AP185" s="1"/>
      <c r="AQ185" s="1"/>
      <c r="AR185" s="1"/>
      <c r="AS185" s="1"/>
    </row>
    <row r="186" spans="18:45" s="4" customFormat="1">
      <c r="R186" s="1"/>
      <c r="S186" s="1"/>
      <c r="T186" s="1"/>
      <c r="U186" s="1"/>
      <c r="V186" s="1"/>
      <c r="W186" s="1"/>
      <c r="X186" s="1"/>
      <c r="Y186" s="1"/>
      <c r="Z186" s="1"/>
      <c r="AA186" s="1"/>
      <c r="AB186" s="1"/>
      <c r="AC186" s="1"/>
      <c r="AD186" s="50"/>
      <c r="AE186" s="1"/>
      <c r="AF186" s="5"/>
      <c r="AL186" s="3"/>
      <c r="AM186" s="3"/>
      <c r="AN186" s="1"/>
      <c r="AO186" s="1"/>
      <c r="AP186" s="1"/>
      <c r="AQ186" s="1"/>
      <c r="AR186" s="1"/>
      <c r="AS186" s="1"/>
    </row>
    <row r="187" spans="18:45" s="4" customFormat="1">
      <c r="R187" s="1"/>
      <c r="S187" s="1"/>
      <c r="T187" s="1"/>
      <c r="U187" s="1"/>
      <c r="V187" s="1"/>
      <c r="W187" s="1"/>
      <c r="X187" s="1"/>
      <c r="Y187" s="1"/>
      <c r="Z187" s="1"/>
      <c r="AA187" s="1"/>
      <c r="AB187" s="1"/>
      <c r="AC187" s="1"/>
      <c r="AD187" s="50"/>
      <c r="AE187" s="1"/>
      <c r="AF187" s="5"/>
      <c r="AL187" s="3"/>
      <c r="AM187" s="3"/>
      <c r="AN187" s="1"/>
      <c r="AO187" s="1"/>
      <c r="AP187" s="1"/>
      <c r="AQ187" s="1"/>
      <c r="AR187" s="1"/>
      <c r="AS187" s="1"/>
    </row>
    <row r="188" spans="18:45" s="4" customFormat="1">
      <c r="R188" s="1"/>
      <c r="S188" s="1"/>
      <c r="T188" s="1"/>
      <c r="U188" s="1"/>
      <c r="V188" s="1"/>
      <c r="W188" s="1"/>
      <c r="X188" s="1"/>
      <c r="Y188" s="1"/>
      <c r="Z188" s="1"/>
      <c r="AA188" s="1"/>
      <c r="AB188" s="1"/>
      <c r="AC188" s="1"/>
      <c r="AD188" s="50"/>
      <c r="AE188" s="1"/>
      <c r="AF188" s="5"/>
      <c r="AL188" s="3"/>
      <c r="AM188" s="3"/>
      <c r="AN188" s="1"/>
      <c r="AO188" s="1"/>
      <c r="AP188" s="1"/>
      <c r="AQ188" s="1"/>
      <c r="AR188" s="1"/>
      <c r="AS188" s="1"/>
    </row>
    <row r="189" spans="18:45" s="4" customFormat="1">
      <c r="R189" s="1"/>
      <c r="S189" s="1"/>
      <c r="T189" s="1"/>
      <c r="U189" s="1"/>
      <c r="V189" s="1"/>
      <c r="W189" s="1"/>
      <c r="X189" s="1"/>
      <c r="Y189" s="1"/>
      <c r="Z189" s="1"/>
      <c r="AA189" s="1"/>
      <c r="AB189" s="1"/>
      <c r="AC189" s="1"/>
      <c r="AD189" s="50"/>
      <c r="AE189" s="1"/>
      <c r="AF189" s="5"/>
      <c r="AL189" s="3"/>
      <c r="AM189" s="3"/>
      <c r="AN189" s="1"/>
      <c r="AO189" s="1"/>
      <c r="AP189" s="1"/>
      <c r="AQ189" s="1"/>
      <c r="AR189" s="1"/>
      <c r="AS189" s="1"/>
    </row>
    <row r="190" spans="18:45" s="4" customFormat="1">
      <c r="R190" s="1"/>
      <c r="S190" s="1"/>
      <c r="T190" s="1"/>
      <c r="U190" s="1"/>
      <c r="V190" s="1"/>
      <c r="W190" s="1"/>
      <c r="X190" s="1"/>
      <c r="Y190" s="1"/>
      <c r="Z190" s="1"/>
      <c r="AA190" s="1"/>
      <c r="AB190" s="1"/>
      <c r="AC190" s="1"/>
      <c r="AD190" s="50"/>
      <c r="AE190" s="1"/>
      <c r="AF190" s="5"/>
      <c r="AL190" s="3"/>
      <c r="AM190" s="3"/>
      <c r="AN190" s="1"/>
      <c r="AO190" s="1"/>
      <c r="AP190" s="1"/>
      <c r="AQ190" s="1"/>
      <c r="AR190" s="1"/>
      <c r="AS190" s="1"/>
    </row>
    <row r="191" spans="18:45" s="4" customFormat="1">
      <c r="R191" s="1"/>
      <c r="S191" s="1"/>
      <c r="T191" s="1"/>
      <c r="U191" s="1"/>
      <c r="V191" s="1"/>
      <c r="W191" s="1"/>
      <c r="X191" s="1"/>
      <c r="Y191" s="1"/>
      <c r="Z191" s="1"/>
      <c r="AA191" s="1"/>
      <c r="AB191" s="1"/>
      <c r="AC191" s="1"/>
      <c r="AD191" s="50"/>
      <c r="AE191" s="1"/>
      <c r="AF191" s="5"/>
      <c r="AL191" s="3"/>
      <c r="AM191" s="3"/>
      <c r="AN191" s="1"/>
      <c r="AO191" s="1"/>
      <c r="AP191" s="1"/>
      <c r="AQ191" s="1"/>
      <c r="AR191" s="1"/>
      <c r="AS191" s="1"/>
    </row>
    <row r="192" spans="18:45" s="4" customFormat="1">
      <c r="R192" s="1"/>
      <c r="S192" s="1"/>
      <c r="T192" s="1"/>
      <c r="U192" s="1"/>
      <c r="V192" s="1"/>
      <c r="W192" s="1"/>
      <c r="X192" s="1"/>
      <c r="Y192" s="1"/>
      <c r="Z192" s="1"/>
      <c r="AA192" s="1"/>
      <c r="AB192" s="1"/>
      <c r="AC192" s="1"/>
      <c r="AD192" s="50"/>
      <c r="AE192" s="1"/>
      <c r="AF192" s="5"/>
      <c r="AL192" s="3"/>
      <c r="AM192" s="3"/>
      <c r="AN192" s="1"/>
      <c r="AO192" s="1"/>
      <c r="AP192" s="1"/>
      <c r="AQ192" s="1"/>
      <c r="AR192" s="1"/>
      <c r="AS192" s="1"/>
    </row>
    <row r="193" spans="18:45" s="4" customFormat="1">
      <c r="R193" s="1"/>
      <c r="S193" s="1"/>
      <c r="T193" s="1"/>
      <c r="U193" s="1"/>
      <c r="V193" s="1"/>
      <c r="W193" s="1"/>
      <c r="X193" s="1"/>
      <c r="Y193" s="1"/>
      <c r="Z193" s="1"/>
      <c r="AA193" s="1"/>
      <c r="AB193" s="1"/>
      <c r="AC193" s="1"/>
      <c r="AD193" s="50"/>
      <c r="AE193" s="1"/>
      <c r="AF193" s="5"/>
      <c r="AL193" s="3"/>
      <c r="AM193" s="3"/>
      <c r="AN193" s="1"/>
      <c r="AO193" s="1"/>
      <c r="AP193" s="1"/>
      <c r="AQ193" s="1"/>
      <c r="AR193" s="1"/>
      <c r="AS193" s="1"/>
    </row>
    <row r="194" spans="18:45" s="4" customFormat="1">
      <c r="R194" s="1"/>
      <c r="S194" s="1"/>
      <c r="T194" s="1"/>
      <c r="U194" s="1"/>
      <c r="V194" s="1"/>
      <c r="W194" s="1"/>
      <c r="X194" s="1"/>
      <c r="Y194" s="1"/>
      <c r="Z194" s="1"/>
      <c r="AA194" s="1"/>
      <c r="AB194" s="1"/>
      <c r="AC194" s="1"/>
      <c r="AD194" s="50"/>
      <c r="AE194" s="1"/>
      <c r="AF194" s="5"/>
      <c r="AL194" s="3"/>
      <c r="AM194" s="3"/>
      <c r="AN194" s="1"/>
      <c r="AO194" s="1"/>
      <c r="AP194" s="1"/>
      <c r="AQ194" s="1"/>
      <c r="AR194" s="1"/>
      <c r="AS194" s="1"/>
    </row>
    <row r="195" spans="18:45" s="4" customFormat="1">
      <c r="R195" s="1"/>
      <c r="S195" s="1"/>
      <c r="T195" s="1"/>
      <c r="U195" s="1"/>
      <c r="V195" s="1"/>
      <c r="W195" s="1"/>
      <c r="X195" s="1"/>
      <c r="Y195" s="1"/>
      <c r="Z195" s="1"/>
      <c r="AA195" s="1"/>
      <c r="AB195" s="1"/>
      <c r="AC195" s="1"/>
      <c r="AD195" s="50"/>
      <c r="AE195" s="1"/>
      <c r="AF195" s="5"/>
      <c r="AL195" s="3"/>
      <c r="AM195" s="3"/>
      <c r="AN195" s="1"/>
      <c r="AO195" s="1"/>
      <c r="AP195" s="1"/>
      <c r="AQ195" s="1"/>
      <c r="AR195" s="1"/>
      <c r="AS195" s="1"/>
    </row>
    <row r="196" spans="18:45" s="4" customFormat="1">
      <c r="R196" s="1"/>
      <c r="S196" s="1"/>
      <c r="T196" s="1"/>
      <c r="U196" s="1"/>
      <c r="V196" s="1"/>
      <c r="W196" s="1"/>
      <c r="X196" s="1"/>
      <c r="Y196" s="1"/>
      <c r="Z196" s="1"/>
      <c r="AA196" s="1"/>
      <c r="AB196" s="1"/>
      <c r="AC196" s="1"/>
      <c r="AD196" s="50"/>
      <c r="AE196" s="1"/>
      <c r="AF196" s="5"/>
      <c r="AL196" s="3"/>
      <c r="AM196" s="3"/>
      <c r="AN196" s="1"/>
      <c r="AO196" s="1"/>
      <c r="AP196" s="1"/>
      <c r="AQ196" s="1"/>
      <c r="AR196" s="1"/>
      <c r="AS196" s="1"/>
    </row>
    <row r="197" spans="18:45" s="4" customFormat="1">
      <c r="R197" s="1"/>
      <c r="S197" s="1"/>
      <c r="T197" s="1"/>
      <c r="U197" s="1"/>
      <c r="V197" s="1"/>
      <c r="W197" s="1"/>
      <c r="X197" s="1"/>
      <c r="Y197" s="1"/>
      <c r="Z197" s="1"/>
      <c r="AA197" s="1"/>
      <c r="AB197" s="1"/>
      <c r="AC197" s="1"/>
      <c r="AD197" s="50"/>
      <c r="AE197" s="1"/>
      <c r="AF197" s="5"/>
      <c r="AL197" s="3"/>
      <c r="AM197" s="3"/>
      <c r="AN197" s="1"/>
      <c r="AO197" s="1"/>
      <c r="AP197" s="1"/>
      <c r="AQ197" s="1"/>
      <c r="AR197" s="1"/>
      <c r="AS197" s="1"/>
    </row>
    <row r="198" spans="18:45" s="4" customFormat="1">
      <c r="R198" s="1"/>
      <c r="S198" s="1"/>
      <c r="T198" s="1"/>
      <c r="U198" s="1"/>
      <c r="V198" s="1"/>
      <c r="W198" s="1"/>
      <c r="X198" s="1"/>
      <c r="Y198" s="1"/>
      <c r="Z198" s="1"/>
      <c r="AA198" s="1"/>
      <c r="AB198" s="1"/>
      <c r="AC198" s="1"/>
      <c r="AD198" s="50"/>
      <c r="AE198" s="1"/>
      <c r="AF198" s="5"/>
      <c r="AL198" s="3"/>
      <c r="AM198" s="3"/>
      <c r="AN198" s="1"/>
      <c r="AO198" s="1"/>
      <c r="AP198" s="1"/>
      <c r="AQ198" s="1"/>
      <c r="AR198" s="1"/>
      <c r="AS198" s="1"/>
    </row>
    <row r="199" spans="18:45" s="4" customFormat="1">
      <c r="R199" s="1"/>
      <c r="S199" s="1"/>
      <c r="T199" s="1"/>
      <c r="U199" s="1"/>
      <c r="V199" s="1"/>
      <c r="W199" s="1"/>
      <c r="X199" s="1"/>
      <c r="Y199" s="1"/>
      <c r="Z199" s="1"/>
      <c r="AA199" s="1"/>
      <c r="AB199" s="1"/>
      <c r="AC199" s="1"/>
      <c r="AD199" s="50"/>
      <c r="AE199" s="1"/>
      <c r="AF199" s="5"/>
      <c r="AL199" s="3"/>
      <c r="AM199" s="3"/>
      <c r="AN199" s="1"/>
      <c r="AO199" s="1"/>
      <c r="AP199" s="1"/>
      <c r="AQ199" s="1"/>
      <c r="AR199" s="1"/>
      <c r="AS199" s="1"/>
    </row>
    <row r="200" spans="18:45" s="4" customFormat="1">
      <c r="R200" s="1"/>
      <c r="S200" s="1"/>
      <c r="T200" s="1"/>
      <c r="U200" s="1"/>
      <c r="V200" s="1"/>
      <c r="W200" s="1"/>
      <c r="X200" s="1"/>
      <c r="Y200" s="1"/>
      <c r="Z200" s="1"/>
      <c r="AA200" s="1"/>
      <c r="AB200" s="1"/>
      <c r="AC200" s="1"/>
      <c r="AD200" s="50"/>
      <c r="AE200" s="1"/>
      <c r="AF200" s="5"/>
      <c r="AL200" s="3"/>
      <c r="AM200" s="3"/>
      <c r="AN200" s="1"/>
      <c r="AO200" s="1"/>
      <c r="AP200" s="1"/>
      <c r="AQ200" s="1"/>
      <c r="AR200" s="1"/>
      <c r="AS200" s="1"/>
    </row>
    <row r="201" spans="18:45" s="4" customFormat="1">
      <c r="R201" s="1"/>
      <c r="S201" s="1"/>
      <c r="T201" s="1"/>
      <c r="U201" s="1"/>
      <c r="V201" s="1"/>
      <c r="W201" s="1"/>
      <c r="X201" s="1"/>
      <c r="Y201" s="1"/>
      <c r="Z201" s="1"/>
      <c r="AA201" s="1"/>
      <c r="AB201" s="1"/>
      <c r="AC201" s="1"/>
      <c r="AD201" s="50"/>
      <c r="AE201" s="1"/>
      <c r="AL201" s="3"/>
      <c r="AM201" s="3"/>
      <c r="AN201" s="1"/>
      <c r="AO201" s="1"/>
      <c r="AP201" s="1"/>
      <c r="AQ201" s="1"/>
      <c r="AR201" s="1"/>
      <c r="AS201" s="1"/>
    </row>
    <row r="202" spans="18:45" s="4" customFormat="1">
      <c r="R202" s="1"/>
      <c r="S202" s="1"/>
      <c r="T202" s="1"/>
      <c r="U202" s="1"/>
      <c r="V202" s="1"/>
      <c r="W202" s="1"/>
      <c r="X202" s="1"/>
      <c r="Y202" s="1"/>
      <c r="Z202" s="1"/>
      <c r="AA202" s="1"/>
      <c r="AB202" s="1"/>
      <c r="AC202" s="1"/>
      <c r="AD202" s="50"/>
      <c r="AE202" s="1"/>
      <c r="AL202" s="3"/>
      <c r="AM202" s="3"/>
      <c r="AN202" s="1"/>
      <c r="AO202" s="1"/>
      <c r="AP202" s="1"/>
      <c r="AQ202" s="1"/>
      <c r="AR202" s="1"/>
      <c r="AS202" s="1"/>
    </row>
    <row r="203" spans="18:45" s="4" customFormat="1">
      <c r="R203" s="1"/>
      <c r="S203" s="1"/>
      <c r="T203" s="1"/>
      <c r="U203" s="1"/>
      <c r="V203" s="1"/>
      <c r="W203" s="1"/>
      <c r="X203" s="1"/>
      <c r="Y203" s="1"/>
      <c r="Z203" s="1"/>
      <c r="AA203" s="1"/>
      <c r="AB203" s="1"/>
      <c r="AC203" s="1"/>
      <c r="AD203" s="50"/>
      <c r="AE203" s="1"/>
      <c r="AL203" s="3"/>
      <c r="AM203" s="3"/>
      <c r="AN203" s="1"/>
      <c r="AO203" s="1"/>
      <c r="AP203" s="1"/>
      <c r="AQ203" s="1"/>
      <c r="AR203" s="1"/>
      <c r="AS203" s="1"/>
    </row>
    <row r="204" spans="18:45" s="4" customFormat="1">
      <c r="R204" s="1"/>
      <c r="S204" s="1"/>
      <c r="T204" s="1"/>
      <c r="U204" s="1"/>
      <c r="V204" s="1"/>
      <c r="W204" s="1"/>
      <c r="X204" s="1"/>
      <c r="Y204" s="1"/>
      <c r="Z204" s="1"/>
      <c r="AA204" s="1"/>
      <c r="AB204" s="1"/>
      <c r="AC204" s="1"/>
      <c r="AD204" s="50"/>
      <c r="AE204" s="1"/>
      <c r="AL204" s="3"/>
      <c r="AM204" s="3"/>
      <c r="AN204" s="1"/>
      <c r="AO204" s="1"/>
      <c r="AP204" s="1"/>
      <c r="AQ204" s="1"/>
      <c r="AR204" s="1"/>
      <c r="AS204" s="1"/>
    </row>
    <row r="205" spans="18:45" s="4" customFormat="1">
      <c r="R205" s="1"/>
      <c r="S205" s="1"/>
      <c r="T205" s="1"/>
      <c r="U205" s="1"/>
      <c r="V205" s="1"/>
      <c r="W205" s="1"/>
      <c r="X205" s="1"/>
      <c r="Y205" s="1"/>
      <c r="Z205" s="1"/>
      <c r="AA205" s="1"/>
      <c r="AB205" s="1"/>
      <c r="AC205" s="1"/>
      <c r="AD205" s="50"/>
      <c r="AE205" s="1"/>
      <c r="AL205" s="3"/>
      <c r="AM205" s="3"/>
      <c r="AN205" s="1"/>
      <c r="AO205" s="1"/>
      <c r="AP205" s="1"/>
      <c r="AQ205" s="1"/>
      <c r="AR205" s="1"/>
      <c r="AS205" s="1"/>
    </row>
    <row r="206" spans="18:45" s="4" customFormat="1">
      <c r="R206" s="1"/>
      <c r="S206" s="1"/>
      <c r="T206" s="1"/>
      <c r="U206" s="1"/>
      <c r="V206" s="1"/>
      <c r="W206" s="1"/>
      <c r="X206" s="1"/>
      <c r="Y206" s="1"/>
      <c r="Z206" s="1"/>
      <c r="AA206" s="1"/>
      <c r="AB206" s="1"/>
      <c r="AC206" s="1"/>
      <c r="AD206" s="50"/>
      <c r="AE206" s="1"/>
      <c r="AL206" s="3"/>
      <c r="AM206" s="3"/>
      <c r="AN206" s="1"/>
      <c r="AO206" s="1"/>
      <c r="AP206" s="1"/>
      <c r="AQ206" s="1"/>
      <c r="AR206" s="1"/>
      <c r="AS206" s="1"/>
    </row>
    <row r="207" spans="18:45" s="4" customFormat="1">
      <c r="R207" s="1"/>
      <c r="S207" s="1"/>
      <c r="T207" s="1"/>
      <c r="U207" s="1"/>
      <c r="V207" s="1"/>
      <c r="W207" s="1"/>
      <c r="X207" s="1"/>
      <c r="Y207" s="1"/>
      <c r="Z207" s="1"/>
      <c r="AA207" s="1"/>
      <c r="AB207" s="1"/>
      <c r="AC207" s="1"/>
      <c r="AD207" s="50"/>
      <c r="AE207" s="1"/>
      <c r="AL207" s="3"/>
      <c r="AM207" s="3"/>
      <c r="AN207" s="1"/>
      <c r="AO207" s="1"/>
      <c r="AP207" s="1"/>
      <c r="AQ207" s="1"/>
      <c r="AR207" s="1"/>
      <c r="AS207" s="1"/>
    </row>
    <row r="208" spans="18:45" s="4" customFormat="1">
      <c r="R208" s="1"/>
      <c r="S208" s="1"/>
      <c r="T208" s="1"/>
      <c r="U208" s="1"/>
      <c r="V208" s="1"/>
      <c r="W208" s="1"/>
      <c r="X208" s="1"/>
      <c r="Y208" s="1"/>
      <c r="Z208" s="1"/>
      <c r="AA208" s="1"/>
      <c r="AB208" s="1"/>
      <c r="AC208" s="1"/>
      <c r="AD208" s="50"/>
      <c r="AE208" s="1"/>
      <c r="AL208" s="3"/>
      <c r="AM208" s="3"/>
      <c r="AN208" s="1"/>
      <c r="AO208" s="1"/>
      <c r="AP208" s="1"/>
      <c r="AQ208" s="1"/>
      <c r="AR208" s="1"/>
      <c r="AS208" s="1"/>
    </row>
    <row r="209" spans="18:45" s="4" customFormat="1">
      <c r="R209" s="1"/>
      <c r="S209" s="1"/>
      <c r="T209" s="1"/>
      <c r="U209" s="1"/>
      <c r="V209" s="1"/>
      <c r="W209" s="1"/>
      <c r="X209" s="1"/>
      <c r="Y209" s="1"/>
      <c r="Z209" s="1"/>
      <c r="AA209" s="1"/>
      <c r="AB209" s="1"/>
      <c r="AC209" s="1"/>
      <c r="AD209" s="50"/>
      <c r="AE209" s="1"/>
      <c r="AL209" s="3"/>
      <c r="AM209" s="3"/>
      <c r="AN209" s="1"/>
      <c r="AO209" s="1"/>
      <c r="AP209" s="1"/>
      <c r="AQ209" s="1"/>
      <c r="AR209" s="1"/>
      <c r="AS209" s="1"/>
    </row>
    <row r="210" spans="18:45" s="4" customFormat="1">
      <c r="R210" s="1"/>
      <c r="S210" s="1"/>
      <c r="T210" s="1"/>
      <c r="U210" s="1"/>
      <c r="V210" s="1"/>
      <c r="W210" s="1"/>
      <c r="X210" s="1"/>
      <c r="Y210" s="1"/>
      <c r="Z210" s="1"/>
      <c r="AA210" s="1"/>
      <c r="AB210" s="1"/>
      <c r="AC210" s="1"/>
      <c r="AD210" s="50"/>
      <c r="AE210" s="1"/>
      <c r="AL210" s="3"/>
      <c r="AM210" s="3"/>
      <c r="AN210" s="1"/>
      <c r="AO210" s="1"/>
      <c r="AP210" s="1"/>
      <c r="AQ210" s="1"/>
      <c r="AR210" s="1"/>
      <c r="AS210" s="1"/>
    </row>
    <row r="211" spans="18:45" s="4" customFormat="1">
      <c r="R211" s="1"/>
      <c r="S211" s="1"/>
      <c r="T211" s="1"/>
      <c r="U211" s="1"/>
      <c r="V211" s="1"/>
      <c r="W211" s="1"/>
      <c r="X211" s="1"/>
      <c r="Y211" s="1"/>
      <c r="Z211" s="1"/>
      <c r="AA211" s="1"/>
      <c r="AB211" s="1"/>
      <c r="AC211" s="1"/>
      <c r="AD211" s="50"/>
      <c r="AE211" s="1"/>
      <c r="AL211" s="3"/>
      <c r="AM211" s="3"/>
      <c r="AN211" s="1"/>
      <c r="AO211" s="1"/>
      <c r="AP211" s="1"/>
      <c r="AQ211" s="1"/>
      <c r="AR211" s="1"/>
      <c r="AS211" s="1"/>
    </row>
    <row r="212" spans="18:45" s="4" customFormat="1">
      <c r="R212" s="1"/>
      <c r="S212" s="1"/>
      <c r="T212" s="1"/>
      <c r="U212" s="1"/>
      <c r="V212" s="1"/>
      <c r="W212" s="1"/>
      <c r="X212" s="1"/>
      <c r="Y212" s="1"/>
      <c r="Z212" s="1"/>
      <c r="AA212" s="1"/>
      <c r="AB212" s="1"/>
      <c r="AC212" s="1"/>
      <c r="AD212" s="50"/>
      <c r="AE212" s="1"/>
      <c r="AL212" s="3"/>
      <c r="AM212" s="3"/>
      <c r="AN212" s="1"/>
      <c r="AO212" s="1"/>
      <c r="AP212" s="1"/>
      <c r="AQ212" s="1"/>
      <c r="AR212" s="1"/>
      <c r="AS212" s="1"/>
    </row>
    <row r="213" spans="18:45" s="4" customFormat="1">
      <c r="R213" s="1"/>
      <c r="S213" s="1"/>
      <c r="T213" s="1"/>
      <c r="U213" s="1"/>
      <c r="V213" s="1"/>
      <c r="W213" s="1"/>
      <c r="X213" s="1"/>
      <c r="Y213" s="1"/>
      <c r="Z213" s="1"/>
      <c r="AA213" s="1"/>
      <c r="AB213" s="1"/>
      <c r="AC213" s="1"/>
      <c r="AD213" s="50"/>
      <c r="AE213" s="1"/>
      <c r="AL213" s="3"/>
      <c r="AM213" s="3"/>
      <c r="AN213" s="1"/>
      <c r="AO213" s="1"/>
      <c r="AP213" s="1"/>
      <c r="AQ213" s="1"/>
      <c r="AR213" s="1"/>
      <c r="AS213" s="1"/>
    </row>
    <row r="214" spans="18:45" s="4" customFormat="1">
      <c r="R214" s="1"/>
      <c r="S214" s="1"/>
      <c r="T214" s="1"/>
      <c r="U214" s="1"/>
      <c r="V214" s="1"/>
      <c r="W214" s="1"/>
      <c r="X214" s="1"/>
      <c r="Y214" s="1"/>
      <c r="Z214" s="1"/>
      <c r="AA214" s="1"/>
      <c r="AB214" s="1"/>
      <c r="AC214" s="1"/>
      <c r="AD214" s="50"/>
      <c r="AE214" s="1"/>
      <c r="AL214" s="3"/>
      <c r="AM214" s="3"/>
      <c r="AN214" s="1"/>
      <c r="AO214" s="1"/>
      <c r="AP214" s="1"/>
      <c r="AQ214" s="1"/>
      <c r="AR214" s="1"/>
      <c r="AS214" s="1"/>
    </row>
    <row r="215" spans="18:45" s="4" customFormat="1">
      <c r="R215" s="1"/>
      <c r="S215" s="1"/>
      <c r="T215" s="1"/>
      <c r="U215" s="1"/>
      <c r="V215" s="1"/>
      <c r="W215" s="1"/>
      <c r="X215" s="1"/>
      <c r="Y215" s="1"/>
      <c r="Z215" s="1"/>
      <c r="AA215" s="1"/>
      <c r="AB215" s="1"/>
      <c r="AC215" s="1"/>
      <c r="AD215" s="50"/>
      <c r="AE215" s="1"/>
      <c r="AL215" s="3"/>
      <c r="AM215" s="3"/>
      <c r="AN215" s="1"/>
      <c r="AO215" s="1"/>
      <c r="AP215" s="1"/>
      <c r="AQ215" s="1"/>
      <c r="AR215" s="1"/>
      <c r="AS215" s="1"/>
    </row>
    <row r="216" spans="18:45" s="4" customFormat="1">
      <c r="R216" s="1"/>
      <c r="S216" s="1"/>
      <c r="T216" s="1"/>
      <c r="U216" s="1"/>
      <c r="V216" s="1"/>
      <c r="W216" s="1"/>
      <c r="X216" s="1"/>
      <c r="Y216" s="1"/>
      <c r="Z216" s="1"/>
      <c r="AA216" s="1"/>
      <c r="AB216" s="1"/>
      <c r="AC216" s="1"/>
      <c r="AD216" s="50"/>
      <c r="AE216" s="1"/>
      <c r="AL216" s="3"/>
      <c r="AM216" s="3"/>
      <c r="AN216" s="1"/>
      <c r="AO216" s="1"/>
      <c r="AP216" s="1"/>
      <c r="AQ216" s="1"/>
      <c r="AR216" s="1"/>
      <c r="AS216" s="1"/>
    </row>
    <row r="217" spans="18:45" s="4" customFormat="1">
      <c r="R217" s="1"/>
      <c r="S217" s="1"/>
      <c r="T217" s="1"/>
      <c r="U217" s="1"/>
      <c r="V217" s="1"/>
      <c r="W217" s="1"/>
      <c r="X217" s="1"/>
      <c r="Y217" s="1"/>
      <c r="Z217" s="1"/>
      <c r="AA217" s="1"/>
      <c r="AB217" s="1"/>
      <c r="AC217" s="1"/>
      <c r="AD217" s="50"/>
      <c r="AE217" s="1"/>
      <c r="AL217" s="3"/>
      <c r="AM217" s="3"/>
      <c r="AN217" s="1"/>
      <c r="AO217" s="1"/>
      <c r="AP217" s="1"/>
      <c r="AQ217" s="1"/>
      <c r="AR217" s="1"/>
      <c r="AS217" s="1"/>
    </row>
    <row r="218" spans="18:45" s="4" customFormat="1">
      <c r="R218" s="1"/>
      <c r="S218" s="1"/>
      <c r="T218" s="1"/>
      <c r="U218" s="1"/>
      <c r="V218" s="1"/>
      <c r="W218" s="1"/>
      <c r="X218" s="1"/>
      <c r="Y218" s="1"/>
      <c r="Z218" s="1"/>
      <c r="AA218" s="1"/>
      <c r="AB218" s="1"/>
      <c r="AC218" s="1"/>
      <c r="AD218" s="50"/>
      <c r="AE218" s="1"/>
      <c r="AL218" s="3"/>
      <c r="AM218" s="3"/>
      <c r="AN218" s="1"/>
      <c r="AO218" s="1"/>
      <c r="AP218" s="1"/>
      <c r="AQ218" s="1"/>
      <c r="AR218" s="1"/>
      <c r="AS218" s="1"/>
    </row>
    <row r="219" spans="18:45" s="4" customFormat="1">
      <c r="R219" s="1"/>
      <c r="S219" s="1"/>
      <c r="T219" s="1"/>
      <c r="U219" s="1"/>
      <c r="V219" s="1"/>
      <c r="W219" s="1"/>
      <c r="X219" s="1"/>
      <c r="Y219" s="1"/>
      <c r="Z219" s="1"/>
      <c r="AA219" s="1"/>
      <c r="AB219" s="1"/>
      <c r="AC219" s="1"/>
      <c r="AD219" s="50"/>
      <c r="AE219" s="1"/>
      <c r="AL219" s="3"/>
      <c r="AM219" s="3"/>
      <c r="AN219" s="1"/>
      <c r="AO219" s="1"/>
      <c r="AP219" s="1"/>
      <c r="AQ219" s="1"/>
      <c r="AR219" s="1"/>
      <c r="AS219" s="1"/>
    </row>
    <row r="220" spans="18:45" s="4" customFormat="1">
      <c r="R220" s="1"/>
      <c r="S220" s="1"/>
      <c r="T220" s="1"/>
      <c r="U220" s="1"/>
      <c r="V220" s="1"/>
      <c r="W220" s="1"/>
      <c r="X220" s="1"/>
      <c r="Y220" s="1"/>
      <c r="Z220" s="1"/>
      <c r="AA220" s="1"/>
      <c r="AB220" s="1"/>
      <c r="AC220" s="1"/>
      <c r="AD220" s="50"/>
      <c r="AE220" s="1"/>
      <c r="AL220" s="3"/>
      <c r="AM220" s="3"/>
      <c r="AN220" s="1"/>
      <c r="AO220" s="1"/>
      <c r="AP220" s="1"/>
      <c r="AQ220" s="1"/>
      <c r="AR220" s="1"/>
      <c r="AS220" s="1"/>
    </row>
    <row r="221" spans="18:45" s="4" customFormat="1">
      <c r="R221" s="1"/>
      <c r="S221" s="1"/>
      <c r="T221" s="1"/>
      <c r="U221" s="1"/>
      <c r="V221" s="1"/>
      <c r="W221" s="1"/>
      <c r="X221" s="1"/>
      <c r="Y221" s="1"/>
      <c r="Z221" s="1"/>
      <c r="AA221" s="1"/>
      <c r="AB221" s="1"/>
      <c r="AC221" s="1"/>
      <c r="AD221" s="50"/>
      <c r="AE221" s="1"/>
      <c r="AL221" s="3"/>
      <c r="AM221" s="3"/>
      <c r="AN221" s="1"/>
      <c r="AO221" s="1"/>
      <c r="AP221" s="1"/>
      <c r="AQ221" s="1"/>
      <c r="AR221" s="1"/>
      <c r="AS221" s="1"/>
    </row>
    <row r="222" spans="18:45" s="4" customFormat="1">
      <c r="R222" s="1"/>
      <c r="S222" s="1"/>
      <c r="T222" s="1"/>
      <c r="U222" s="1"/>
      <c r="V222" s="1"/>
      <c r="W222" s="1"/>
      <c r="X222" s="1"/>
      <c r="Y222" s="1"/>
      <c r="Z222" s="1"/>
      <c r="AA222" s="1"/>
      <c r="AB222" s="1"/>
      <c r="AC222" s="1"/>
      <c r="AD222" s="50"/>
      <c r="AE222" s="1"/>
      <c r="AL222" s="3"/>
      <c r="AM222" s="3"/>
      <c r="AN222" s="1"/>
      <c r="AO222" s="1"/>
      <c r="AP222" s="1"/>
      <c r="AQ222" s="1"/>
      <c r="AR222" s="1"/>
      <c r="AS222" s="1"/>
    </row>
    <row r="223" spans="18:45" s="4" customFormat="1">
      <c r="R223" s="1"/>
      <c r="S223" s="1"/>
      <c r="T223" s="1"/>
      <c r="U223" s="1"/>
      <c r="V223" s="1"/>
      <c r="W223" s="1"/>
      <c r="X223" s="1"/>
      <c r="Y223" s="1"/>
      <c r="Z223" s="1"/>
      <c r="AA223" s="1"/>
      <c r="AB223" s="1"/>
      <c r="AC223" s="1"/>
      <c r="AD223" s="50"/>
      <c r="AE223" s="1"/>
      <c r="AL223" s="3"/>
      <c r="AM223" s="3"/>
      <c r="AN223" s="1"/>
      <c r="AO223" s="1"/>
      <c r="AP223" s="1"/>
      <c r="AQ223" s="1"/>
      <c r="AR223" s="1"/>
      <c r="AS223" s="1"/>
    </row>
    <row r="224" spans="18:45" s="4" customFormat="1">
      <c r="R224" s="1"/>
      <c r="S224" s="1"/>
      <c r="T224" s="1"/>
      <c r="U224" s="1"/>
      <c r="V224" s="1"/>
      <c r="W224" s="1"/>
      <c r="X224" s="1"/>
      <c r="Y224" s="1"/>
      <c r="Z224" s="1"/>
      <c r="AA224" s="1"/>
      <c r="AB224" s="1"/>
      <c r="AC224" s="1"/>
      <c r="AD224" s="50"/>
      <c r="AE224" s="1"/>
      <c r="AL224" s="3"/>
      <c r="AM224" s="3"/>
      <c r="AN224" s="1"/>
      <c r="AO224" s="1"/>
      <c r="AP224" s="1"/>
      <c r="AQ224" s="1"/>
      <c r="AR224" s="1"/>
      <c r="AS224" s="1"/>
    </row>
    <row r="225" spans="18:45" s="4" customFormat="1">
      <c r="R225" s="1"/>
      <c r="S225" s="1"/>
      <c r="T225" s="1"/>
      <c r="U225" s="1"/>
      <c r="V225" s="1"/>
      <c r="W225" s="1"/>
      <c r="X225" s="1"/>
      <c r="Y225" s="1"/>
      <c r="Z225" s="1"/>
      <c r="AA225" s="1"/>
      <c r="AB225" s="1"/>
      <c r="AC225" s="1"/>
      <c r="AD225" s="50"/>
      <c r="AE225" s="1"/>
      <c r="AL225" s="3"/>
      <c r="AM225" s="3"/>
      <c r="AN225" s="1"/>
      <c r="AO225" s="1"/>
      <c r="AP225" s="1"/>
      <c r="AQ225" s="1"/>
      <c r="AR225" s="1"/>
      <c r="AS225" s="1"/>
    </row>
    <row r="226" spans="18:45" s="4" customFormat="1">
      <c r="R226" s="1"/>
      <c r="S226" s="1"/>
      <c r="T226" s="1"/>
      <c r="U226" s="1"/>
      <c r="V226" s="1"/>
      <c r="W226" s="1"/>
      <c r="X226" s="1"/>
      <c r="Y226" s="1"/>
      <c r="Z226" s="1"/>
      <c r="AA226" s="1"/>
      <c r="AB226" s="1"/>
      <c r="AC226" s="1"/>
      <c r="AD226" s="50"/>
      <c r="AE226" s="1"/>
      <c r="AL226" s="3"/>
      <c r="AM226" s="3"/>
      <c r="AN226" s="1"/>
      <c r="AO226" s="1"/>
      <c r="AP226" s="1"/>
      <c r="AQ226" s="1"/>
      <c r="AR226" s="1"/>
      <c r="AS226" s="1"/>
    </row>
    <row r="227" spans="18:45" s="4" customFormat="1">
      <c r="R227" s="1"/>
      <c r="S227" s="1"/>
      <c r="T227" s="1"/>
      <c r="U227" s="1"/>
      <c r="V227" s="1"/>
      <c r="W227" s="1"/>
      <c r="X227" s="1"/>
      <c r="Y227" s="1"/>
      <c r="Z227" s="1"/>
      <c r="AA227" s="1"/>
      <c r="AB227" s="1"/>
      <c r="AC227" s="1"/>
      <c r="AD227" s="50"/>
      <c r="AE227" s="1"/>
      <c r="AL227" s="3"/>
      <c r="AM227" s="3"/>
      <c r="AN227" s="1"/>
      <c r="AO227" s="1"/>
      <c r="AP227" s="1"/>
      <c r="AQ227" s="1"/>
      <c r="AR227" s="1"/>
      <c r="AS227" s="1"/>
    </row>
    <row r="228" spans="18:45" s="4" customFormat="1">
      <c r="R228" s="1"/>
      <c r="S228" s="1"/>
      <c r="T228" s="1"/>
      <c r="U228" s="1"/>
      <c r="V228" s="1"/>
      <c r="W228" s="1"/>
      <c r="X228" s="1"/>
      <c r="Y228" s="1"/>
      <c r="Z228" s="1"/>
      <c r="AA228" s="1"/>
      <c r="AB228" s="1"/>
      <c r="AC228" s="1"/>
      <c r="AD228" s="50"/>
      <c r="AE228" s="1"/>
      <c r="AL228" s="3"/>
      <c r="AM228" s="3"/>
      <c r="AN228" s="1"/>
      <c r="AO228" s="1"/>
      <c r="AP228" s="1"/>
      <c r="AQ228" s="1"/>
      <c r="AR228" s="1"/>
      <c r="AS228" s="1"/>
    </row>
    <row r="229" spans="18:45" s="4" customFormat="1">
      <c r="R229" s="1"/>
      <c r="S229" s="1"/>
      <c r="T229" s="1"/>
      <c r="U229" s="1"/>
      <c r="V229" s="1"/>
      <c r="W229" s="1"/>
      <c r="X229" s="1"/>
      <c r="Y229" s="1"/>
      <c r="Z229" s="1"/>
      <c r="AA229" s="1"/>
      <c r="AB229" s="1"/>
      <c r="AC229" s="1"/>
      <c r="AD229" s="50"/>
      <c r="AE229" s="1"/>
      <c r="AL229" s="3"/>
      <c r="AM229" s="3"/>
      <c r="AN229" s="1"/>
      <c r="AO229" s="1"/>
      <c r="AP229" s="1"/>
      <c r="AQ229" s="1"/>
      <c r="AR229" s="1"/>
      <c r="AS229" s="1"/>
    </row>
    <row r="230" spans="18:45" s="4" customFormat="1">
      <c r="R230" s="1"/>
      <c r="S230" s="1"/>
      <c r="T230" s="1"/>
      <c r="U230" s="1"/>
      <c r="V230" s="1"/>
      <c r="W230" s="1"/>
      <c r="X230" s="1"/>
      <c r="Y230" s="1"/>
      <c r="Z230" s="1"/>
      <c r="AA230" s="1"/>
      <c r="AB230" s="1"/>
      <c r="AC230" s="1"/>
      <c r="AD230" s="50"/>
      <c r="AE230" s="1"/>
      <c r="AL230" s="3"/>
      <c r="AM230" s="3"/>
      <c r="AN230" s="1"/>
      <c r="AO230" s="1"/>
      <c r="AP230" s="1"/>
      <c r="AQ230" s="1"/>
      <c r="AR230" s="1"/>
      <c r="AS230" s="1"/>
    </row>
    <row r="231" spans="18:45" s="4" customFormat="1">
      <c r="R231" s="1"/>
      <c r="S231" s="1"/>
      <c r="T231" s="1"/>
      <c r="U231" s="1"/>
      <c r="V231" s="1"/>
      <c r="W231" s="1"/>
      <c r="X231" s="1"/>
      <c r="Y231" s="1"/>
      <c r="Z231" s="1"/>
      <c r="AA231" s="1"/>
      <c r="AB231" s="1"/>
      <c r="AC231" s="1"/>
      <c r="AD231" s="50"/>
      <c r="AE231" s="1"/>
      <c r="AL231" s="3"/>
      <c r="AM231" s="3"/>
      <c r="AN231" s="1"/>
      <c r="AO231" s="1"/>
      <c r="AP231" s="1"/>
      <c r="AQ231" s="1"/>
      <c r="AR231" s="1"/>
      <c r="AS231" s="1"/>
    </row>
    <row r="232" spans="18:45" s="4" customFormat="1">
      <c r="R232" s="1"/>
      <c r="S232" s="1"/>
      <c r="T232" s="1"/>
      <c r="U232" s="1"/>
      <c r="V232" s="1"/>
      <c r="W232" s="1"/>
      <c r="X232" s="1"/>
      <c r="Y232" s="1"/>
      <c r="Z232" s="1"/>
      <c r="AA232" s="1"/>
      <c r="AB232" s="1"/>
      <c r="AC232" s="1"/>
      <c r="AD232" s="50"/>
      <c r="AE232" s="1"/>
      <c r="AL232" s="3"/>
      <c r="AM232" s="3"/>
      <c r="AN232" s="1"/>
      <c r="AO232" s="1"/>
      <c r="AP232" s="1"/>
      <c r="AQ232" s="1"/>
      <c r="AR232" s="1"/>
      <c r="AS232" s="1"/>
    </row>
    <row r="233" spans="18:45" s="4" customFormat="1">
      <c r="R233" s="1"/>
      <c r="S233" s="1"/>
      <c r="T233" s="1"/>
      <c r="U233" s="1"/>
      <c r="V233" s="1"/>
      <c r="W233" s="1"/>
      <c r="X233" s="1"/>
      <c r="Y233" s="1"/>
      <c r="Z233" s="1"/>
      <c r="AA233" s="1"/>
      <c r="AB233" s="1"/>
      <c r="AC233" s="1"/>
      <c r="AD233" s="50"/>
      <c r="AE233" s="1"/>
      <c r="AL233" s="3"/>
      <c r="AM233" s="3"/>
      <c r="AN233" s="1"/>
      <c r="AO233" s="1"/>
      <c r="AP233" s="1"/>
      <c r="AQ233" s="1"/>
      <c r="AR233" s="1"/>
      <c r="AS233" s="1"/>
    </row>
    <row r="234" spans="18:45" s="4" customFormat="1">
      <c r="R234" s="1"/>
      <c r="S234" s="1"/>
      <c r="T234" s="1"/>
      <c r="U234" s="1"/>
      <c r="V234" s="1"/>
      <c r="W234" s="1"/>
      <c r="X234" s="1"/>
      <c r="Y234" s="1"/>
      <c r="Z234" s="1"/>
      <c r="AA234" s="1"/>
      <c r="AB234" s="1"/>
      <c r="AC234" s="1"/>
      <c r="AD234" s="50"/>
      <c r="AE234" s="1"/>
      <c r="AL234" s="3"/>
      <c r="AM234" s="3"/>
      <c r="AN234" s="1"/>
      <c r="AO234" s="1"/>
      <c r="AP234" s="1"/>
      <c r="AQ234" s="1"/>
      <c r="AR234" s="1"/>
      <c r="AS234" s="1"/>
    </row>
    <row r="235" spans="18:45" s="4" customFormat="1">
      <c r="R235" s="1"/>
      <c r="S235" s="1"/>
      <c r="T235" s="1"/>
      <c r="U235" s="1"/>
      <c r="V235" s="1"/>
      <c r="W235" s="1"/>
      <c r="X235" s="1"/>
      <c r="Y235" s="1"/>
      <c r="Z235" s="1"/>
      <c r="AA235" s="1"/>
      <c r="AB235" s="1"/>
      <c r="AC235" s="1"/>
      <c r="AD235" s="50"/>
      <c r="AE235" s="1"/>
      <c r="AL235" s="3"/>
      <c r="AM235" s="3"/>
      <c r="AN235" s="1"/>
      <c r="AO235" s="1"/>
      <c r="AP235" s="1"/>
      <c r="AQ235" s="1"/>
      <c r="AR235" s="1"/>
      <c r="AS235" s="1"/>
    </row>
    <row r="236" spans="18:45" s="4" customFormat="1">
      <c r="R236" s="1"/>
      <c r="S236" s="1"/>
      <c r="T236" s="1"/>
      <c r="U236" s="1"/>
      <c r="V236" s="1"/>
      <c r="W236" s="1"/>
      <c r="X236" s="1"/>
      <c r="Y236" s="1"/>
      <c r="Z236" s="1"/>
      <c r="AA236" s="1"/>
      <c r="AB236" s="1"/>
      <c r="AC236" s="1"/>
      <c r="AD236" s="50"/>
      <c r="AE236" s="1"/>
      <c r="AL236" s="3"/>
      <c r="AM236" s="3"/>
      <c r="AN236" s="1"/>
      <c r="AO236" s="1"/>
      <c r="AP236" s="1"/>
      <c r="AQ236" s="1"/>
      <c r="AR236" s="1"/>
      <c r="AS236" s="1"/>
    </row>
    <row r="237" spans="18:45" s="4" customFormat="1">
      <c r="R237" s="1"/>
      <c r="S237" s="1"/>
      <c r="T237" s="1"/>
      <c r="U237" s="1"/>
      <c r="V237" s="1"/>
      <c r="W237" s="1"/>
      <c r="X237" s="1"/>
      <c r="Y237" s="1"/>
      <c r="Z237" s="1"/>
      <c r="AA237" s="1"/>
      <c r="AB237" s="1"/>
      <c r="AC237" s="1"/>
      <c r="AD237" s="50"/>
      <c r="AE237" s="1"/>
      <c r="AL237" s="3"/>
      <c r="AM237" s="3"/>
      <c r="AN237" s="1"/>
      <c r="AO237" s="1"/>
      <c r="AP237" s="1"/>
      <c r="AQ237" s="1"/>
      <c r="AR237" s="1"/>
      <c r="AS237" s="1"/>
    </row>
    <row r="238" spans="18:45" s="4" customFormat="1">
      <c r="R238" s="1"/>
      <c r="S238" s="1"/>
      <c r="T238" s="1"/>
      <c r="U238" s="1"/>
      <c r="V238" s="1"/>
      <c r="W238" s="1"/>
      <c r="X238" s="1"/>
      <c r="Y238" s="1"/>
      <c r="Z238" s="1"/>
      <c r="AA238" s="1"/>
      <c r="AB238" s="1"/>
      <c r="AC238" s="1"/>
      <c r="AD238" s="50"/>
      <c r="AE238" s="1"/>
      <c r="AL238" s="3"/>
      <c r="AM238" s="3"/>
      <c r="AN238" s="1"/>
      <c r="AO238" s="1"/>
      <c r="AP238" s="1"/>
      <c r="AQ238" s="1"/>
      <c r="AR238" s="1"/>
      <c r="AS238" s="1"/>
    </row>
    <row r="239" spans="18:45" s="4" customFormat="1">
      <c r="R239" s="1"/>
      <c r="S239" s="1"/>
      <c r="T239" s="1"/>
      <c r="U239" s="1"/>
      <c r="V239" s="1"/>
      <c r="W239" s="1"/>
      <c r="X239" s="1"/>
      <c r="Y239" s="1"/>
      <c r="Z239" s="1"/>
      <c r="AA239" s="1"/>
      <c r="AB239" s="1"/>
      <c r="AC239" s="1"/>
      <c r="AD239" s="50"/>
      <c r="AE239" s="1"/>
      <c r="AL239" s="3"/>
      <c r="AM239" s="3"/>
      <c r="AN239" s="1"/>
      <c r="AO239" s="1"/>
      <c r="AP239" s="1"/>
      <c r="AQ239" s="1"/>
      <c r="AR239" s="1"/>
      <c r="AS239" s="1"/>
    </row>
    <row r="240" spans="18:45" s="4" customFormat="1">
      <c r="R240" s="1"/>
      <c r="S240" s="1"/>
      <c r="T240" s="1"/>
      <c r="U240" s="1"/>
      <c r="V240" s="1"/>
      <c r="W240" s="1"/>
      <c r="X240" s="1"/>
      <c r="Y240" s="1"/>
      <c r="Z240" s="1"/>
      <c r="AA240" s="1"/>
      <c r="AB240" s="1"/>
      <c r="AC240" s="1"/>
      <c r="AD240" s="50"/>
      <c r="AE240" s="1"/>
      <c r="AL240" s="3"/>
      <c r="AM240" s="3"/>
      <c r="AN240" s="1"/>
      <c r="AO240" s="1"/>
      <c r="AP240" s="1"/>
      <c r="AQ240" s="1"/>
      <c r="AR240" s="1"/>
      <c r="AS240" s="1"/>
    </row>
    <row r="241" spans="18:45" s="4" customFormat="1">
      <c r="R241" s="1"/>
      <c r="S241" s="1"/>
      <c r="T241" s="1"/>
      <c r="U241" s="1"/>
      <c r="V241" s="1"/>
      <c r="W241" s="1"/>
      <c r="X241" s="1"/>
      <c r="Y241" s="1"/>
      <c r="Z241" s="1"/>
      <c r="AA241" s="1"/>
      <c r="AB241" s="1"/>
      <c r="AC241" s="1"/>
      <c r="AD241" s="50"/>
      <c r="AE241" s="1"/>
      <c r="AL241" s="3"/>
      <c r="AM241" s="3"/>
      <c r="AN241" s="1"/>
      <c r="AO241" s="1"/>
      <c r="AP241" s="1"/>
      <c r="AQ241" s="1"/>
      <c r="AR241" s="1"/>
      <c r="AS241" s="1"/>
    </row>
    <row r="242" spans="18:45" s="4" customFormat="1">
      <c r="R242" s="1"/>
      <c r="S242" s="1"/>
      <c r="T242" s="1"/>
      <c r="U242" s="1"/>
      <c r="V242" s="1"/>
      <c r="W242" s="1"/>
      <c r="X242" s="1"/>
      <c r="Y242" s="1"/>
      <c r="Z242" s="1"/>
      <c r="AA242" s="1"/>
      <c r="AB242" s="1"/>
      <c r="AC242" s="1"/>
      <c r="AD242" s="50"/>
      <c r="AE242" s="1"/>
      <c r="AL242" s="3"/>
      <c r="AM242" s="3"/>
      <c r="AN242" s="1"/>
      <c r="AO242" s="1"/>
      <c r="AP242" s="1"/>
      <c r="AQ242" s="1"/>
      <c r="AR242" s="1"/>
      <c r="AS242" s="1"/>
    </row>
    <row r="243" spans="18:45" s="4" customFormat="1">
      <c r="R243" s="1"/>
      <c r="S243" s="1"/>
      <c r="T243" s="1"/>
      <c r="U243" s="1"/>
      <c r="V243" s="1"/>
      <c r="W243" s="1"/>
      <c r="X243" s="1"/>
      <c r="Y243" s="1"/>
      <c r="Z243" s="1"/>
      <c r="AA243" s="1"/>
      <c r="AB243" s="1"/>
      <c r="AC243" s="1"/>
      <c r="AD243" s="50"/>
      <c r="AE243" s="1"/>
      <c r="AL243" s="3"/>
      <c r="AM243" s="3"/>
      <c r="AN243" s="1"/>
      <c r="AO243" s="1"/>
      <c r="AP243" s="1"/>
      <c r="AQ243" s="1"/>
      <c r="AR243" s="1"/>
      <c r="AS243" s="1"/>
    </row>
    <row r="244" spans="18:45" s="4" customFormat="1">
      <c r="R244" s="1"/>
      <c r="S244" s="1"/>
      <c r="T244" s="1"/>
      <c r="U244" s="1"/>
      <c r="V244" s="1"/>
      <c r="W244" s="1"/>
      <c r="X244" s="1"/>
      <c r="Y244" s="1"/>
      <c r="Z244" s="1"/>
      <c r="AA244" s="1"/>
      <c r="AB244" s="1"/>
      <c r="AC244" s="1"/>
      <c r="AD244" s="50"/>
      <c r="AE244" s="1"/>
      <c r="AL244" s="3"/>
      <c r="AM244" s="3"/>
      <c r="AN244" s="1"/>
      <c r="AO244" s="1"/>
      <c r="AP244" s="1"/>
      <c r="AQ244" s="1"/>
      <c r="AR244" s="1"/>
      <c r="AS244" s="1"/>
    </row>
    <row r="245" spans="18:45" s="4" customFormat="1">
      <c r="R245" s="1"/>
      <c r="S245" s="1"/>
      <c r="T245" s="1"/>
      <c r="U245" s="1"/>
      <c r="V245" s="1"/>
      <c r="W245" s="1"/>
      <c r="X245" s="1"/>
      <c r="Y245" s="1"/>
      <c r="Z245" s="1"/>
      <c r="AA245" s="1"/>
      <c r="AB245" s="1"/>
      <c r="AC245" s="1"/>
      <c r="AD245" s="50"/>
      <c r="AE245" s="1"/>
      <c r="AL245" s="3"/>
      <c r="AM245" s="3"/>
      <c r="AN245" s="1"/>
      <c r="AO245" s="1"/>
      <c r="AP245" s="1"/>
      <c r="AQ245" s="1"/>
      <c r="AR245" s="1"/>
      <c r="AS245" s="1"/>
    </row>
    <row r="246" spans="18:45" s="4" customFormat="1">
      <c r="R246" s="1"/>
      <c r="S246" s="1"/>
      <c r="T246" s="1"/>
      <c r="U246" s="1"/>
      <c r="V246" s="1"/>
      <c r="W246" s="1"/>
      <c r="X246" s="1"/>
      <c r="Y246" s="1"/>
      <c r="Z246" s="1"/>
      <c r="AA246" s="1"/>
      <c r="AB246" s="1"/>
      <c r="AC246" s="1"/>
      <c r="AD246" s="50"/>
      <c r="AE246" s="1"/>
      <c r="AL246" s="3"/>
      <c r="AM246" s="3"/>
      <c r="AN246" s="1"/>
      <c r="AO246" s="1"/>
      <c r="AP246" s="1"/>
      <c r="AQ246" s="1"/>
      <c r="AR246" s="1"/>
      <c r="AS246" s="1"/>
    </row>
    <row r="247" spans="18:45" s="4" customFormat="1">
      <c r="R247" s="1"/>
      <c r="S247" s="1"/>
      <c r="T247" s="1"/>
      <c r="U247" s="1"/>
      <c r="V247" s="1"/>
      <c r="W247" s="1"/>
      <c r="X247" s="1"/>
      <c r="Y247" s="1"/>
      <c r="Z247" s="1"/>
      <c r="AA247" s="1"/>
      <c r="AB247" s="1"/>
      <c r="AC247" s="1"/>
      <c r="AD247" s="50"/>
      <c r="AE247" s="1"/>
      <c r="AL247" s="3"/>
      <c r="AM247" s="3"/>
      <c r="AN247" s="1"/>
      <c r="AO247" s="1"/>
      <c r="AP247" s="1"/>
      <c r="AQ247" s="1"/>
      <c r="AR247" s="1"/>
      <c r="AS247" s="1"/>
    </row>
    <row r="248" spans="18:45" s="4" customFormat="1">
      <c r="R248" s="1"/>
      <c r="S248" s="1"/>
      <c r="T248" s="1"/>
      <c r="U248" s="1"/>
      <c r="V248" s="1"/>
      <c r="W248" s="1"/>
      <c r="X248" s="1"/>
      <c r="Y248" s="1"/>
      <c r="Z248" s="1"/>
      <c r="AA248" s="1"/>
      <c r="AB248" s="1"/>
      <c r="AC248" s="1"/>
      <c r="AD248" s="50"/>
      <c r="AE248" s="1"/>
      <c r="AL248" s="3"/>
      <c r="AM248" s="3"/>
      <c r="AN248" s="1"/>
      <c r="AO248" s="1"/>
      <c r="AP248" s="1"/>
      <c r="AQ248" s="1"/>
      <c r="AR248" s="1"/>
      <c r="AS248" s="1"/>
    </row>
    <row r="249" spans="18:45" s="4" customFormat="1">
      <c r="R249" s="1"/>
      <c r="S249" s="1"/>
      <c r="T249" s="1"/>
      <c r="U249" s="1"/>
      <c r="V249" s="1"/>
      <c r="W249" s="1"/>
      <c r="X249" s="1"/>
      <c r="Y249" s="1"/>
      <c r="Z249" s="1"/>
      <c r="AA249" s="1"/>
      <c r="AB249" s="1"/>
      <c r="AC249" s="1"/>
      <c r="AD249" s="50"/>
      <c r="AE249" s="1"/>
      <c r="AL249" s="3"/>
      <c r="AM249" s="3"/>
      <c r="AN249" s="1"/>
      <c r="AO249" s="1"/>
      <c r="AP249" s="1"/>
      <c r="AQ249" s="1"/>
      <c r="AR249" s="1"/>
      <c r="AS249" s="1"/>
    </row>
    <row r="250" spans="18:45" s="4" customFormat="1">
      <c r="R250" s="1"/>
      <c r="S250" s="1"/>
      <c r="T250" s="1"/>
      <c r="U250" s="1"/>
      <c r="V250" s="1"/>
      <c r="W250" s="1"/>
      <c r="X250" s="1"/>
      <c r="Y250" s="1"/>
      <c r="Z250" s="1"/>
      <c r="AA250" s="1"/>
      <c r="AB250" s="1"/>
      <c r="AC250" s="1"/>
      <c r="AD250" s="50"/>
      <c r="AE250" s="1"/>
      <c r="AL250" s="3"/>
      <c r="AM250" s="3"/>
      <c r="AN250" s="1"/>
      <c r="AO250" s="1"/>
      <c r="AP250" s="1"/>
      <c r="AQ250" s="1"/>
      <c r="AR250" s="1"/>
      <c r="AS250" s="1"/>
    </row>
    <row r="251" spans="18:45" s="4" customFormat="1">
      <c r="R251" s="1"/>
      <c r="S251" s="1"/>
      <c r="T251" s="1"/>
      <c r="U251" s="1"/>
      <c r="V251" s="1"/>
      <c r="W251" s="1"/>
      <c r="X251" s="1"/>
      <c r="Y251" s="1"/>
      <c r="Z251" s="1"/>
      <c r="AA251" s="1"/>
      <c r="AB251" s="1"/>
      <c r="AC251" s="1"/>
      <c r="AD251" s="50"/>
      <c r="AE251" s="1"/>
      <c r="AL251" s="3"/>
      <c r="AM251" s="3"/>
      <c r="AN251" s="1"/>
      <c r="AO251" s="1"/>
      <c r="AP251" s="1"/>
      <c r="AQ251" s="1"/>
      <c r="AR251" s="1"/>
      <c r="AS251" s="1"/>
    </row>
    <row r="252" spans="18:45" s="4" customFormat="1">
      <c r="R252" s="1"/>
      <c r="S252" s="1"/>
      <c r="T252" s="1"/>
      <c r="U252" s="1"/>
      <c r="V252" s="1"/>
      <c r="W252" s="1"/>
      <c r="X252" s="1"/>
      <c r="Y252" s="1"/>
      <c r="Z252" s="1"/>
      <c r="AA252" s="1"/>
      <c r="AB252" s="1"/>
      <c r="AC252" s="1"/>
      <c r="AD252" s="50"/>
      <c r="AE252" s="1"/>
      <c r="AL252" s="3"/>
      <c r="AM252" s="3"/>
      <c r="AN252" s="1"/>
      <c r="AO252" s="1"/>
      <c r="AP252" s="1"/>
      <c r="AQ252" s="1"/>
      <c r="AR252" s="1"/>
      <c r="AS252" s="1"/>
    </row>
    <row r="253" spans="18:45" s="4" customFormat="1">
      <c r="R253" s="1"/>
      <c r="S253" s="1"/>
      <c r="T253" s="1"/>
      <c r="U253" s="1"/>
      <c r="V253" s="1"/>
      <c r="W253" s="1"/>
      <c r="X253" s="1"/>
      <c r="Y253" s="1"/>
      <c r="Z253" s="1"/>
      <c r="AA253" s="1"/>
      <c r="AB253" s="1"/>
      <c r="AC253" s="1"/>
      <c r="AD253" s="50"/>
      <c r="AE253" s="1"/>
      <c r="AL253" s="3"/>
      <c r="AM253" s="3"/>
      <c r="AN253" s="1"/>
      <c r="AO253" s="1"/>
      <c r="AP253" s="1"/>
      <c r="AQ253" s="1"/>
      <c r="AR253" s="1"/>
      <c r="AS253" s="1"/>
    </row>
    <row r="254" spans="18:45" s="4" customFormat="1">
      <c r="R254" s="1"/>
      <c r="S254" s="1"/>
      <c r="T254" s="1"/>
      <c r="U254" s="1"/>
      <c r="V254" s="1"/>
      <c r="W254" s="1"/>
      <c r="X254" s="1"/>
      <c r="Y254" s="1"/>
      <c r="Z254" s="1"/>
      <c r="AA254" s="1"/>
      <c r="AB254" s="1"/>
      <c r="AC254" s="1"/>
      <c r="AD254" s="50"/>
      <c r="AE254" s="1"/>
      <c r="AL254" s="3"/>
      <c r="AM254" s="3"/>
      <c r="AN254" s="1"/>
      <c r="AO254" s="1"/>
      <c r="AP254" s="1"/>
      <c r="AQ254" s="1"/>
      <c r="AR254" s="1"/>
      <c r="AS254" s="1"/>
    </row>
    <row r="255" spans="18:45" s="4" customFormat="1">
      <c r="R255" s="1"/>
      <c r="S255" s="1"/>
      <c r="T255" s="1"/>
      <c r="U255" s="1"/>
      <c r="V255" s="1"/>
      <c r="W255" s="1"/>
      <c r="X255" s="1"/>
      <c r="Y255" s="1"/>
      <c r="Z255" s="1"/>
      <c r="AA255" s="1"/>
      <c r="AB255" s="1"/>
      <c r="AC255" s="1"/>
      <c r="AD255" s="50"/>
      <c r="AE255" s="1"/>
      <c r="AL255" s="3"/>
      <c r="AM255" s="3"/>
      <c r="AN255" s="1"/>
      <c r="AO255" s="1"/>
      <c r="AP255" s="1"/>
      <c r="AQ255" s="1"/>
      <c r="AR255" s="1"/>
      <c r="AS255" s="1"/>
    </row>
    <row r="256" spans="18:45" s="4" customFormat="1">
      <c r="R256" s="1"/>
      <c r="S256" s="1"/>
      <c r="T256" s="1"/>
      <c r="U256" s="1"/>
      <c r="V256" s="1"/>
      <c r="W256" s="1"/>
      <c r="X256" s="1"/>
      <c r="Y256" s="1"/>
      <c r="Z256" s="1"/>
      <c r="AA256" s="1"/>
      <c r="AB256" s="1"/>
      <c r="AC256" s="1"/>
      <c r="AD256" s="50"/>
      <c r="AE256" s="1"/>
      <c r="AL256" s="3"/>
      <c r="AM256" s="3"/>
      <c r="AN256" s="1"/>
      <c r="AO256" s="1"/>
      <c r="AP256" s="1"/>
      <c r="AQ256" s="1"/>
      <c r="AR256" s="1"/>
      <c r="AS256" s="1"/>
    </row>
    <row r="257" spans="18:45" s="4" customFormat="1">
      <c r="R257" s="1"/>
      <c r="S257" s="1"/>
      <c r="T257" s="1"/>
      <c r="U257" s="1"/>
      <c r="V257" s="1"/>
      <c r="W257" s="1"/>
      <c r="X257" s="1"/>
      <c r="Y257" s="1"/>
      <c r="Z257" s="1"/>
      <c r="AA257" s="1"/>
      <c r="AB257" s="1"/>
      <c r="AC257" s="1"/>
      <c r="AD257" s="50"/>
      <c r="AE257" s="1"/>
      <c r="AL257" s="3"/>
      <c r="AM257" s="3"/>
      <c r="AN257" s="1"/>
      <c r="AO257" s="1"/>
      <c r="AP257" s="1"/>
      <c r="AQ257" s="1"/>
      <c r="AR257" s="1"/>
      <c r="AS257" s="1"/>
    </row>
    <row r="258" spans="18:45" s="4" customFormat="1">
      <c r="R258" s="1"/>
      <c r="S258" s="1"/>
      <c r="T258" s="1"/>
      <c r="U258" s="1"/>
      <c r="V258" s="1"/>
      <c r="W258" s="1"/>
      <c r="X258" s="1"/>
      <c r="Y258" s="1"/>
      <c r="Z258" s="1"/>
      <c r="AA258" s="1"/>
      <c r="AB258" s="1"/>
      <c r="AC258" s="1"/>
      <c r="AD258" s="50"/>
      <c r="AE258" s="1"/>
      <c r="AL258" s="3"/>
      <c r="AM258" s="3"/>
      <c r="AN258" s="1"/>
      <c r="AO258" s="1"/>
      <c r="AP258" s="1"/>
      <c r="AQ258" s="1"/>
      <c r="AR258" s="1"/>
      <c r="AS258" s="1"/>
    </row>
    <row r="259" spans="18:45" s="4" customFormat="1">
      <c r="R259" s="1"/>
      <c r="S259" s="1"/>
      <c r="T259" s="1"/>
      <c r="U259" s="1"/>
      <c r="V259" s="1"/>
      <c r="W259" s="1"/>
      <c r="X259" s="1"/>
      <c r="Y259" s="1"/>
      <c r="Z259" s="1"/>
      <c r="AA259" s="1"/>
      <c r="AB259" s="1"/>
      <c r="AC259" s="1"/>
      <c r="AD259" s="50"/>
      <c r="AE259" s="1"/>
      <c r="AL259" s="3"/>
      <c r="AM259" s="3"/>
      <c r="AN259" s="1"/>
      <c r="AO259" s="1"/>
      <c r="AP259" s="1"/>
      <c r="AQ259" s="1"/>
      <c r="AR259" s="1"/>
      <c r="AS259" s="1"/>
    </row>
    <row r="260" spans="18:45" s="4" customFormat="1">
      <c r="R260" s="1"/>
      <c r="S260" s="1"/>
      <c r="T260" s="1"/>
      <c r="U260" s="1"/>
      <c r="V260" s="1"/>
      <c r="W260" s="1"/>
      <c r="X260" s="1"/>
      <c r="Y260" s="1"/>
      <c r="Z260" s="1"/>
      <c r="AA260" s="1"/>
      <c r="AB260" s="1"/>
      <c r="AC260" s="1"/>
      <c r="AD260" s="50"/>
      <c r="AE260" s="1"/>
      <c r="AL260" s="3"/>
      <c r="AM260" s="3"/>
      <c r="AN260" s="1"/>
      <c r="AO260" s="1"/>
      <c r="AP260" s="1"/>
      <c r="AQ260" s="1"/>
      <c r="AR260" s="1"/>
      <c r="AS260" s="1"/>
    </row>
    <row r="261" spans="18:45" s="4" customFormat="1">
      <c r="R261" s="1"/>
      <c r="S261" s="1"/>
      <c r="T261" s="1"/>
      <c r="U261" s="1"/>
      <c r="V261" s="1"/>
      <c r="W261" s="1"/>
      <c r="X261" s="1"/>
      <c r="Y261" s="1"/>
      <c r="Z261" s="1"/>
      <c r="AA261" s="1"/>
      <c r="AB261" s="1"/>
      <c r="AC261" s="1"/>
      <c r="AD261" s="50"/>
      <c r="AE261" s="1"/>
      <c r="AL261" s="3"/>
      <c r="AM261" s="3"/>
      <c r="AN261" s="1"/>
      <c r="AO261" s="1"/>
      <c r="AP261" s="1"/>
      <c r="AQ261" s="1"/>
      <c r="AR261" s="1"/>
      <c r="AS261" s="1"/>
    </row>
    <row r="262" spans="18:45" s="4" customFormat="1">
      <c r="R262" s="1"/>
      <c r="S262" s="1"/>
      <c r="T262" s="1"/>
      <c r="U262" s="1"/>
      <c r="V262" s="1"/>
      <c r="W262" s="1"/>
      <c r="X262" s="1"/>
      <c r="Y262" s="1"/>
      <c r="Z262" s="1"/>
      <c r="AA262" s="1"/>
      <c r="AB262" s="1"/>
      <c r="AC262" s="1"/>
      <c r="AD262" s="50"/>
      <c r="AE262" s="1"/>
      <c r="AL262" s="3"/>
      <c r="AM262" s="3"/>
      <c r="AN262" s="1"/>
      <c r="AO262" s="1"/>
      <c r="AP262" s="1"/>
      <c r="AQ262" s="1"/>
      <c r="AR262" s="1"/>
      <c r="AS262" s="1"/>
    </row>
    <row r="263" spans="18:45" s="4" customFormat="1">
      <c r="R263" s="1"/>
      <c r="S263" s="1"/>
      <c r="T263" s="1"/>
      <c r="U263" s="1"/>
      <c r="V263" s="1"/>
      <c r="W263" s="1"/>
      <c r="X263" s="1"/>
      <c r="Y263" s="1"/>
      <c r="Z263" s="1"/>
      <c r="AA263" s="1"/>
      <c r="AB263" s="1"/>
      <c r="AC263" s="1"/>
      <c r="AD263" s="50"/>
      <c r="AE263" s="1"/>
      <c r="AL263" s="3"/>
      <c r="AM263" s="3"/>
      <c r="AN263" s="1"/>
      <c r="AO263" s="1"/>
      <c r="AP263" s="1"/>
      <c r="AQ263" s="1"/>
      <c r="AR263" s="1"/>
      <c r="AS263" s="1"/>
    </row>
    <row r="264" spans="18:45" s="4" customFormat="1">
      <c r="R264" s="1"/>
      <c r="S264" s="1"/>
      <c r="T264" s="1"/>
      <c r="U264" s="1"/>
      <c r="V264" s="1"/>
      <c r="W264" s="1"/>
      <c r="X264" s="1"/>
      <c r="Y264" s="1"/>
      <c r="Z264" s="1"/>
      <c r="AA264" s="1"/>
      <c r="AB264" s="1"/>
      <c r="AC264" s="1"/>
      <c r="AD264" s="50"/>
      <c r="AE264" s="1"/>
      <c r="AL264" s="3"/>
      <c r="AM264" s="3"/>
      <c r="AN264" s="1"/>
      <c r="AO264" s="1"/>
      <c r="AP264" s="1"/>
      <c r="AQ264" s="1"/>
      <c r="AR264" s="1"/>
      <c r="AS264" s="1"/>
    </row>
    <row r="265" spans="18:45" s="4" customFormat="1">
      <c r="R265" s="1"/>
      <c r="S265" s="1"/>
      <c r="T265" s="1"/>
      <c r="U265" s="1"/>
      <c r="V265" s="1"/>
      <c r="W265" s="1"/>
      <c r="X265" s="1"/>
      <c r="Y265" s="1"/>
      <c r="Z265" s="1"/>
      <c r="AA265" s="1"/>
      <c r="AB265" s="1"/>
      <c r="AC265" s="1"/>
      <c r="AD265" s="50"/>
      <c r="AE265" s="1"/>
      <c r="AL265" s="3"/>
      <c r="AM265" s="3"/>
      <c r="AN265" s="1"/>
      <c r="AO265" s="1"/>
      <c r="AP265" s="1"/>
      <c r="AQ265" s="1"/>
      <c r="AR265" s="1"/>
      <c r="AS265" s="1"/>
    </row>
    <row r="266" spans="18:45" s="4" customFormat="1">
      <c r="R266" s="1"/>
      <c r="S266" s="1"/>
      <c r="T266" s="1"/>
      <c r="U266" s="1"/>
      <c r="V266" s="1"/>
      <c r="W266" s="1"/>
      <c r="X266" s="1"/>
      <c r="Y266" s="1"/>
      <c r="Z266" s="1"/>
      <c r="AA266" s="1"/>
      <c r="AB266" s="1"/>
      <c r="AC266" s="1"/>
      <c r="AD266" s="50"/>
      <c r="AE266" s="1"/>
      <c r="AL266" s="3"/>
      <c r="AM266" s="3"/>
      <c r="AN266" s="1"/>
      <c r="AO266" s="1"/>
      <c r="AP266" s="1"/>
      <c r="AQ266" s="1"/>
      <c r="AR266" s="1"/>
      <c r="AS266" s="1"/>
    </row>
    <row r="267" spans="18:45" s="4" customFormat="1">
      <c r="R267" s="1"/>
      <c r="S267" s="1"/>
      <c r="T267" s="1"/>
      <c r="U267" s="1"/>
      <c r="V267" s="1"/>
      <c r="W267" s="1"/>
      <c r="X267" s="1"/>
      <c r="Y267" s="1"/>
      <c r="Z267" s="1"/>
      <c r="AA267" s="1"/>
      <c r="AB267" s="1"/>
      <c r="AC267" s="1"/>
      <c r="AD267" s="50"/>
      <c r="AE267" s="1"/>
      <c r="AL267" s="3"/>
      <c r="AM267" s="3"/>
      <c r="AN267" s="1"/>
      <c r="AO267" s="1"/>
      <c r="AP267" s="1"/>
      <c r="AQ267" s="1"/>
      <c r="AR267" s="1"/>
      <c r="AS267" s="1"/>
    </row>
    <row r="268" spans="18:45" s="4" customFormat="1">
      <c r="R268" s="1"/>
      <c r="S268" s="1"/>
      <c r="T268" s="1"/>
      <c r="U268" s="1"/>
      <c r="V268" s="1"/>
      <c r="W268" s="1"/>
      <c r="X268" s="1"/>
      <c r="Y268" s="1"/>
      <c r="Z268" s="1"/>
      <c r="AA268" s="1"/>
      <c r="AB268" s="1"/>
      <c r="AC268" s="1"/>
      <c r="AD268" s="50"/>
      <c r="AE268" s="1"/>
      <c r="AL268" s="3"/>
      <c r="AM268" s="3"/>
      <c r="AN268" s="1"/>
      <c r="AO268" s="1"/>
      <c r="AP268" s="1"/>
      <c r="AQ268" s="1"/>
      <c r="AR268" s="1"/>
      <c r="AS268" s="1"/>
    </row>
    <row r="269" spans="18:45" s="4" customFormat="1">
      <c r="R269" s="1"/>
      <c r="S269" s="1"/>
      <c r="T269" s="1"/>
      <c r="U269" s="1"/>
      <c r="V269" s="1"/>
      <c r="W269" s="1"/>
      <c r="X269" s="1"/>
      <c r="Y269" s="1"/>
      <c r="Z269" s="1"/>
      <c r="AA269" s="1"/>
      <c r="AB269" s="1"/>
      <c r="AC269" s="1"/>
      <c r="AD269" s="50"/>
      <c r="AE269" s="1"/>
      <c r="AL269" s="3"/>
      <c r="AM269" s="3"/>
      <c r="AN269" s="1"/>
      <c r="AO269" s="1"/>
      <c r="AP269" s="1"/>
      <c r="AQ269" s="1"/>
      <c r="AR269" s="1"/>
      <c r="AS269" s="1"/>
    </row>
    <row r="270" spans="18:45" s="4" customFormat="1">
      <c r="R270" s="1"/>
      <c r="S270" s="1"/>
      <c r="T270" s="1"/>
      <c r="U270" s="1"/>
      <c r="V270" s="1"/>
      <c r="W270" s="1"/>
      <c r="X270" s="1"/>
      <c r="Y270" s="1"/>
      <c r="Z270" s="1"/>
      <c r="AA270" s="1"/>
      <c r="AB270" s="1"/>
      <c r="AC270" s="1"/>
      <c r="AD270" s="50"/>
      <c r="AE270" s="1"/>
      <c r="AL270" s="3"/>
      <c r="AM270" s="3"/>
      <c r="AN270" s="1"/>
      <c r="AO270" s="1"/>
      <c r="AP270" s="1"/>
      <c r="AQ270" s="1"/>
      <c r="AR270" s="1"/>
      <c r="AS270" s="1"/>
    </row>
    <row r="271" spans="18:45" s="4" customFormat="1">
      <c r="R271" s="1"/>
      <c r="S271" s="1"/>
      <c r="T271" s="1"/>
      <c r="U271" s="1"/>
      <c r="V271" s="1"/>
      <c r="W271" s="1"/>
      <c r="X271" s="1"/>
      <c r="Y271" s="1"/>
      <c r="Z271" s="1"/>
      <c r="AA271" s="1"/>
      <c r="AB271" s="1"/>
      <c r="AC271" s="1"/>
      <c r="AD271" s="50"/>
      <c r="AE271" s="1"/>
      <c r="AL271" s="3"/>
      <c r="AM271" s="3"/>
      <c r="AN271" s="1"/>
      <c r="AO271" s="1"/>
      <c r="AP271" s="1"/>
      <c r="AQ271" s="1"/>
      <c r="AR271" s="1"/>
      <c r="AS271" s="1"/>
    </row>
    <row r="272" spans="18:45" s="4" customFormat="1">
      <c r="R272" s="1"/>
      <c r="S272" s="1"/>
      <c r="T272" s="1"/>
      <c r="U272" s="1"/>
      <c r="V272" s="1"/>
      <c r="W272" s="1"/>
      <c r="X272" s="1"/>
      <c r="Y272" s="1"/>
      <c r="Z272" s="1"/>
      <c r="AA272" s="1"/>
      <c r="AB272" s="1"/>
      <c r="AC272" s="1"/>
      <c r="AD272" s="50"/>
      <c r="AE272" s="1"/>
      <c r="AL272" s="3"/>
      <c r="AM272" s="3"/>
      <c r="AN272" s="1"/>
      <c r="AO272" s="1"/>
      <c r="AP272" s="1"/>
      <c r="AQ272" s="1"/>
      <c r="AR272" s="1"/>
      <c r="AS272" s="1"/>
    </row>
    <row r="273" spans="18:45" s="4" customFormat="1">
      <c r="R273" s="1"/>
      <c r="S273" s="1"/>
      <c r="T273" s="1"/>
      <c r="U273" s="1"/>
      <c r="V273" s="1"/>
      <c r="W273" s="1"/>
      <c r="X273" s="1"/>
      <c r="Y273" s="1"/>
      <c r="Z273" s="1"/>
      <c r="AA273" s="1"/>
      <c r="AB273" s="1"/>
      <c r="AC273" s="1"/>
      <c r="AD273" s="50"/>
      <c r="AE273" s="1"/>
      <c r="AL273" s="3"/>
      <c r="AM273" s="3"/>
      <c r="AN273" s="1"/>
      <c r="AO273" s="1"/>
      <c r="AP273" s="1"/>
      <c r="AQ273" s="1"/>
      <c r="AR273" s="1"/>
      <c r="AS273" s="1"/>
    </row>
    <row r="274" spans="18:45" s="4" customFormat="1">
      <c r="R274" s="1"/>
      <c r="S274" s="1"/>
      <c r="T274" s="1"/>
      <c r="U274" s="1"/>
      <c r="V274" s="1"/>
      <c r="W274" s="1"/>
      <c r="X274" s="1"/>
      <c r="Y274" s="1"/>
      <c r="Z274" s="1"/>
      <c r="AA274" s="1"/>
      <c r="AB274" s="1"/>
      <c r="AC274" s="1"/>
      <c r="AD274" s="50"/>
      <c r="AE274" s="1"/>
      <c r="AL274" s="3"/>
      <c r="AM274" s="3"/>
      <c r="AN274" s="1"/>
      <c r="AO274" s="1"/>
      <c r="AP274" s="1"/>
      <c r="AQ274" s="1"/>
      <c r="AR274" s="1"/>
      <c r="AS274" s="1"/>
    </row>
    <row r="275" spans="18:45" s="4" customFormat="1">
      <c r="R275" s="1"/>
      <c r="S275" s="1"/>
      <c r="T275" s="1"/>
      <c r="U275" s="1"/>
      <c r="V275" s="1"/>
      <c r="W275" s="1"/>
      <c r="X275" s="1"/>
      <c r="Y275" s="1"/>
      <c r="Z275" s="1"/>
      <c r="AA275" s="1"/>
      <c r="AB275" s="1"/>
      <c r="AC275" s="1"/>
      <c r="AD275" s="50"/>
      <c r="AE275" s="1"/>
      <c r="AL275" s="3"/>
      <c r="AM275" s="3"/>
      <c r="AN275" s="1"/>
      <c r="AO275" s="1"/>
      <c r="AP275" s="1"/>
      <c r="AQ275" s="1"/>
      <c r="AR275" s="1"/>
      <c r="AS275" s="1"/>
    </row>
    <row r="276" spans="18:45" s="4" customFormat="1">
      <c r="R276" s="1"/>
      <c r="S276" s="1"/>
      <c r="T276" s="1"/>
      <c r="U276" s="1"/>
      <c r="V276" s="1"/>
      <c r="W276" s="1"/>
      <c r="X276" s="1"/>
      <c r="Y276" s="1"/>
      <c r="Z276" s="1"/>
      <c r="AA276" s="1"/>
      <c r="AB276" s="1"/>
      <c r="AC276" s="1"/>
      <c r="AD276" s="50"/>
      <c r="AE276" s="1"/>
      <c r="AL276" s="3"/>
      <c r="AM276" s="3"/>
      <c r="AN276" s="1"/>
      <c r="AO276" s="1"/>
      <c r="AP276" s="1"/>
      <c r="AQ276" s="1"/>
      <c r="AR276" s="1"/>
      <c r="AS276" s="1"/>
    </row>
    <row r="277" spans="18:45" s="4" customFormat="1">
      <c r="R277" s="1"/>
      <c r="S277" s="1"/>
      <c r="T277" s="1"/>
      <c r="U277" s="1"/>
      <c r="V277" s="1"/>
      <c r="W277" s="1"/>
      <c r="X277" s="1"/>
      <c r="Y277" s="1"/>
      <c r="Z277" s="1"/>
      <c r="AA277" s="1"/>
      <c r="AB277" s="1"/>
      <c r="AC277" s="1"/>
      <c r="AD277" s="50"/>
      <c r="AE277" s="1"/>
      <c r="AL277" s="3"/>
      <c r="AM277" s="3"/>
      <c r="AN277" s="1"/>
      <c r="AO277" s="1"/>
      <c r="AP277" s="1"/>
      <c r="AQ277" s="1"/>
      <c r="AR277" s="1"/>
      <c r="AS277" s="1"/>
    </row>
    <row r="278" spans="18:45" s="4" customFormat="1">
      <c r="R278" s="1"/>
      <c r="S278" s="1"/>
      <c r="T278" s="1"/>
      <c r="U278" s="1"/>
      <c r="V278" s="1"/>
      <c r="W278" s="1"/>
      <c r="X278" s="1"/>
      <c r="Y278" s="1"/>
      <c r="Z278" s="1"/>
      <c r="AA278" s="1"/>
      <c r="AB278" s="1"/>
      <c r="AC278" s="1"/>
      <c r="AD278" s="50"/>
      <c r="AE278" s="1"/>
      <c r="AL278" s="3"/>
      <c r="AM278" s="3"/>
      <c r="AN278" s="1"/>
      <c r="AO278" s="1"/>
      <c r="AP278" s="1"/>
      <c r="AQ278" s="1"/>
      <c r="AR278" s="1"/>
      <c r="AS278" s="1"/>
    </row>
    <row r="279" spans="18:45" s="4" customFormat="1">
      <c r="R279" s="1"/>
      <c r="S279" s="1"/>
      <c r="T279" s="1"/>
      <c r="U279" s="1"/>
      <c r="V279" s="1"/>
      <c r="W279" s="1"/>
      <c r="X279" s="1"/>
      <c r="Y279" s="1"/>
      <c r="Z279" s="1"/>
      <c r="AA279" s="1"/>
      <c r="AB279" s="1"/>
      <c r="AC279" s="1"/>
      <c r="AD279" s="50"/>
      <c r="AE279" s="1"/>
      <c r="AL279" s="3"/>
      <c r="AM279" s="3"/>
      <c r="AN279" s="1"/>
      <c r="AO279" s="1"/>
      <c r="AP279" s="1"/>
      <c r="AQ279" s="1"/>
      <c r="AR279" s="1"/>
      <c r="AS279" s="1"/>
    </row>
    <row r="280" spans="18:45" s="4" customFormat="1">
      <c r="R280" s="1"/>
      <c r="S280" s="1"/>
      <c r="T280" s="1"/>
      <c r="U280" s="1"/>
      <c r="V280" s="1"/>
      <c r="W280" s="1"/>
      <c r="X280" s="1"/>
      <c r="Y280" s="1"/>
      <c r="Z280" s="1"/>
      <c r="AA280" s="1"/>
      <c r="AB280" s="1"/>
      <c r="AC280" s="1"/>
      <c r="AD280" s="50"/>
      <c r="AE280" s="1"/>
      <c r="AL280" s="3"/>
      <c r="AM280" s="3"/>
      <c r="AN280" s="1"/>
      <c r="AO280" s="1"/>
      <c r="AP280" s="1"/>
      <c r="AQ280" s="1"/>
      <c r="AR280" s="1"/>
      <c r="AS280" s="1"/>
    </row>
    <row r="281" spans="18:45" s="4" customFormat="1">
      <c r="R281" s="1"/>
      <c r="S281" s="1"/>
      <c r="T281" s="1"/>
      <c r="U281" s="1"/>
      <c r="V281" s="1"/>
      <c r="W281" s="1"/>
      <c r="X281" s="1"/>
      <c r="Y281" s="1"/>
      <c r="Z281" s="1"/>
      <c r="AA281" s="1"/>
      <c r="AB281" s="1"/>
      <c r="AC281" s="1"/>
      <c r="AD281" s="50"/>
      <c r="AE281" s="1"/>
      <c r="AL281" s="3"/>
      <c r="AM281" s="3"/>
      <c r="AN281" s="1"/>
      <c r="AO281" s="1"/>
      <c r="AP281" s="1"/>
      <c r="AQ281" s="1"/>
      <c r="AR281" s="1"/>
      <c r="AS281" s="1"/>
    </row>
    <row r="282" spans="18:45" s="4" customFormat="1">
      <c r="R282" s="1"/>
      <c r="S282" s="1"/>
      <c r="T282" s="1"/>
      <c r="U282" s="1"/>
      <c r="V282" s="1"/>
      <c r="W282" s="1"/>
      <c r="X282" s="1"/>
      <c r="Y282" s="1"/>
      <c r="Z282" s="1"/>
      <c r="AA282" s="1"/>
      <c r="AB282" s="1"/>
      <c r="AC282" s="1"/>
      <c r="AD282" s="50"/>
      <c r="AE282" s="1"/>
      <c r="AL282" s="3"/>
      <c r="AM282" s="3"/>
      <c r="AN282" s="1"/>
      <c r="AO282" s="1"/>
      <c r="AP282" s="1"/>
      <c r="AQ282" s="1"/>
      <c r="AR282" s="1"/>
      <c r="AS282" s="1"/>
    </row>
    <row r="283" spans="18:45" s="4" customFormat="1">
      <c r="R283" s="1"/>
      <c r="S283" s="1"/>
      <c r="T283" s="1"/>
      <c r="U283" s="1"/>
      <c r="V283" s="1"/>
      <c r="W283" s="1"/>
      <c r="X283" s="1"/>
      <c r="Y283" s="1"/>
      <c r="Z283" s="1"/>
      <c r="AA283" s="1"/>
      <c r="AB283" s="1"/>
      <c r="AC283" s="1"/>
      <c r="AD283" s="50"/>
      <c r="AE283" s="1"/>
      <c r="AL283" s="3"/>
      <c r="AM283" s="3"/>
      <c r="AN283" s="1"/>
      <c r="AO283" s="1"/>
      <c r="AP283" s="1"/>
      <c r="AQ283" s="1"/>
      <c r="AR283" s="1"/>
      <c r="AS283" s="1"/>
    </row>
    <row r="284" spans="18:45" s="4" customFormat="1">
      <c r="R284" s="1"/>
      <c r="S284" s="1"/>
      <c r="T284" s="1"/>
      <c r="U284" s="1"/>
      <c r="V284" s="1"/>
      <c r="W284" s="1"/>
      <c r="X284" s="1"/>
      <c r="Y284" s="1"/>
      <c r="Z284" s="1"/>
      <c r="AA284" s="1"/>
      <c r="AB284" s="1"/>
      <c r="AC284" s="1"/>
      <c r="AD284" s="50"/>
      <c r="AE284" s="1"/>
      <c r="AL284" s="3"/>
      <c r="AM284" s="3"/>
      <c r="AN284" s="1"/>
      <c r="AO284" s="1"/>
      <c r="AP284" s="1"/>
      <c r="AQ284" s="1"/>
      <c r="AR284" s="1"/>
      <c r="AS284" s="1"/>
    </row>
    <row r="285" spans="18:45" s="4" customFormat="1">
      <c r="R285" s="1"/>
      <c r="S285" s="1"/>
      <c r="T285" s="1"/>
      <c r="U285" s="1"/>
      <c r="V285" s="1"/>
      <c r="W285" s="1"/>
      <c r="X285" s="1"/>
      <c r="Y285" s="1"/>
      <c r="Z285" s="1"/>
      <c r="AA285" s="1"/>
      <c r="AB285" s="1"/>
      <c r="AC285" s="1"/>
      <c r="AD285" s="50"/>
      <c r="AE285" s="1"/>
      <c r="AL285" s="3"/>
      <c r="AM285" s="3"/>
      <c r="AN285" s="1"/>
      <c r="AO285" s="1"/>
      <c r="AP285" s="1"/>
      <c r="AQ285" s="1"/>
      <c r="AR285" s="1"/>
      <c r="AS285" s="1"/>
    </row>
    <row r="286" spans="18:45" s="4" customFormat="1">
      <c r="R286" s="1"/>
      <c r="S286" s="1"/>
      <c r="T286" s="1"/>
      <c r="U286" s="1"/>
      <c r="V286" s="1"/>
      <c r="W286" s="1"/>
      <c r="X286" s="1"/>
      <c r="Y286" s="1"/>
      <c r="Z286" s="1"/>
      <c r="AA286" s="1"/>
      <c r="AB286" s="1"/>
      <c r="AC286" s="1"/>
      <c r="AD286" s="50"/>
      <c r="AE286" s="1"/>
      <c r="AL286" s="3"/>
      <c r="AM286" s="3"/>
      <c r="AN286" s="1"/>
      <c r="AO286" s="1"/>
      <c r="AP286" s="1"/>
      <c r="AQ286" s="1"/>
      <c r="AR286" s="1"/>
      <c r="AS286" s="1"/>
    </row>
    <row r="287" spans="18:45" s="4" customFormat="1">
      <c r="R287" s="1"/>
      <c r="S287" s="1"/>
      <c r="T287" s="1"/>
      <c r="U287" s="1"/>
      <c r="V287" s="1"/>
      <c r="W287" s="1"/>
      <c r="X287" s="1"/>
      <c r="Y287" s="1"/>
      <c r="Z287" s="1"/>
      <c r="AA287" s="1"/>
      <c r="AB287" s="1"/>
      <c r="AC287" s="1"/>
      <c r="AD287" s="50"/>
      <c r="AE287" s="1"/>
      <c r="AL287" s="3"/>
      <c r="AM287" s="3"/>
      <c r="AN287" s="1"/>
      <c r="AO287" s="1"/>
      <c r="AP287" s="1"/>
      <c r="AQ287" s="1"/>
      <c r="AR287" s="1"/>
      <c r="AS287" s="1"/>
    </row>
    <row r="288" spans="18:45" s="4" customFormat="1">
      <c r="R288" s="1"/>
      <c r="S288" s="1"/>
      <c r="T288" s="1"/>
      <c r="U288" s="1"/>
      <c r="V288" s="1"/>
      <c r="W288" s="1"/>
      <c r="X288" s="1"/>
      <c r="Y288" s="1"/>
      <c r="Z288" s="1"/>
      <c r="AA288" s="1"/>
      <c r="AB288" s="1"/>
      <c r="AC288" s="1"/>
      <c r="AD288" s="50"/>
      <c r="AE288" s="1"/>
      <c r="AL288" s="3"/>
      <c r="AM288" s="3"/>
      <c r="AN288" s="1"/>
      <c r="AO288" s="1"/>
      <c r="AP288" s="1"/>
      <c r="AQ288" s="1"/>
      <c r="AR288" s="1"/>
      <c r="AS288" s="1"/>
    </row>
    <row r="289" spans="18:45" s="4" customFormat="1">
      <c r="R289" s="1"/>
      <c r="S289" s="1"/>
      <c r="T289" s="1"/>
      <c r="U289" s="1"/>
      <c r="V289" s="1"/>
      <c r="W289" s="1"/>
      <c r="X289" s="1"/>
      <c r="Y289" s="1"/>
      <c r="Z289" s="1"/>
      <c r="AA289" s="1"/>
      <c r="AB289" s="1"/>
      <c r="AC289" s="1"/>
      <c r="AD289" s="50"/>
      <c r="AE289" s="1"/>
      <c r="AL289" s="3"/>
      <c r="AM289" s="3"/>
      <c r="AN289" s="1"/>
      <c r="AO289" s="1"/>
      <c r="AP289" s="1"/>
      <c r="AQ289" s="1"/>
      <c r="AR289" s="1"/>
      <c r="AS289" s="1"/>
    </row>
    <row r="290" spans="18:45" s="4" customFormat="1">
      <c r="R290" s="1"/>
      <c r="S290" s="1"/>
      <c r="T290" s="1"/>
      <c r="U290" s="1"/>
      <c r="V290" s="1"/>
      <c r="W290" s="1"/>
      <c r="X290" s="1"/>
      <c r="Y290" s="1"/>
      <c r="Z290" s="1"/>
      <c r="AA290" s="1"/>
      <c r="AB290" s="1"/>
      <c r="AC290" s="1"/>
      <c r="AD290" s="50"/>
      <c r="AE290" s="1"/>
      <c r="AL290" s="3"/>
      <c r="AM290" s="3"/>
      <c r="AN290" s="1"/>
      <c r="AO290" s="1"/>
      <c r="AP290" s="1"/>
      <c r="AQ290" s="1"/>
      <c r="AR290" s="1"/>
      <c r="AS290" s="1"/>
    </row>
    <row r="291" spans="18:45" s="4" customFormat="1">
      <c r="R291" s="1"/>
      <c r="S291" s="1"/>
      <c r="T291" s="1"/>
      <c r="U291" s="1"/>
      <c r="V291" s="1"/>
      <c r="W291" s="1"/>
      <c r="X291" s="1"/>
      <c r="Y291" s="1"/>
      <c r="Z291" s="1"/>
      <c r="AA291" s="1"/>
      <c r="AB291" s="1"/>
      <c r="AC291" s="1"/>
      <c r="AD291" s="50"/>
      <c r="AE291" s="1"/>
      <c r="AL291" s="3"/>
      <c r="AM291" s="3"/>
      <c r="AN291" s="1"/>
      <c r="AO291" s="1"/>
      <c r="AP291" s="1"/>
      <c r="AQ291" s="1"/>
      <c r="AR291" s="1"/>
      <c r="AS291" s="1"/>
    </row>
    <row r="292" spans="18:45" s="4" customFormat="1">
      <c r="R292" s="1"/>
      <c r="S292" s="1"/>
      <c r="T292" s="1"/>
      <c r="U292" s="1"/>
      <c r="V292" s="1"/>
      <c r="W292" s="1"/>
      <c r="X292" s="1"/>
      <c r="Y292" s="1"/>
      <c r="Z292" s="1"/>
      <c r="AA292" s="1"/>
      <c r="AB292" s="1"/>
      <c r="AC292" s="1"/>
      <c r="AD292" s="50"/>
      <c r="AE292" s="1"/>
      <c r="AL292" s="3"/>
      <c r="AM292" s="3"/>
      <c r="AN292" s="1"/>
      <c r="AO292" s="1"/>
      <c r="AP292" s="1"/>
      <c r="AQ292" s="1"/>
      <c r="AR292" s="1"/>
      <c r="AS292" s="1"/>
    </row>
    <row r="293" spans="18:45" s="4" customFormat="1">
      <c r="R293" s="1"/>
      <c r="S293" s="1"/>
      <c r="T293" s="1"/>
      <c r="U293" s="1"/>
      <c r="V293" s="1"/>
      <c r="W293" s="1"/>
      <c r="X293" s="1"/>
      <c r="Y293" s="1"/>
      <c r="Z293" s="1"/>
      <c r="AA293" s="1"/>
      <c r="AB293" s="1"/>
      <c r="AC293" s="1"/>
      <c r="AD293" s="50"/>
      <c r="AE293" s="1"/>
      <c r="AL293" s="3"/>
      <c r="AM293" s="3"/>
      <c r="AN293" s="1"/>
      <c r="AO293" s="1"/>
      <c r="AP293" s="1"/>
      <c r="AQ293" s="1"/>
      <c r="AR293" s="1"/>
      <c r="AS293" s="1"/>
    </row>
    <row r="294" spans="18:45" s="4" customFormat="1">
      <c r="R294" s="1"/>
      <c r="S294" s="1"/>
      <c r="T294" s="1"/>
      <c r="U294" s="1"/>
      <c r="V294" s="1"/>
      <c r="W294" s="1"/>
      <c r="X294" s="1"/>
      <c r="Y294" s="1"/>
      <c r="Z294" s="1"/>
      <c r="AA294" s="1"/>
      <c r="AB294" s="1"/>
      <c r="AC294" s="1"/>
      <c r="AD294" s="50"/>
      <c r="AE294" s="1"/>
      <c r="AL294" s="3"/>
      <c r="AM294" s="3"/>
      <c r="AN294" s="1"/>
      <c r="AO294" s="1"/>
      <c r="AP294" s="1"/>
      <c r="AQ294" s="1"/>
      <c r="AR294" s="1"/>
      <c r="AS294" s="1"/>
    </row>
    <row r="295" spans="18:45" s="4" customFormat="1">
      <c r="R295" s="1"/>
      <c r="S295" s="1"/>
      <c r="T295" s="1"/>
      <c r="U295" s="1"/>
      <c r="V295" s="1"/>
      <c r="W295" s="1"/>
      <c r="X295" s="1"/>
      <c r="Y295" s="1"/>
      <c r="Z295" s="1"/>
      <c r="AA295" s="1"/>
      <c r="AB295" s="1"/>
      <c r="AC295" s="1"/>
      <c r="AD295" s="50"/>
      <c r="AE295" s="1"/>
      <c r="AL295" s="3"/>
      <c r="AM295" s="3"/>
      <c r="AN295" s="1"/>
      <c r="AO295" s="1"/>
      <c r="AP295" s="1"/>
      <c r="AQ295" s="1"/>
      <c r="AR295" s="1"/>
      <c r="AS295" s="1"/>
    </row>
    <row r="296" spans="18:45" s="4" customFormat="1">
      <c r="R296" s="1"/>
      <c r="S296" s="1"/>
      <c r="T296" s="1"/>
      <c r="U296" s="1"/>
      <c r="V296" s="1"/>
      <c r="W296" s="1"/>
      <c r="X296" s="1"/>
      <c r="Y296" s="1"/>
      <c r="Z296" s="1"/>
      <c r="AA296" s="1"/>
      <c r="AB296" s="1"/>
      <c r="AC296" s="1"/>
      <c r="AD296" s="50"/>
      <c r="AE296" s="1"/>
      <c r="AL296" s="3"/>
      <c r="AM296" s="3"/>
      <c r="AN296" s="1"/>
      <c r="AO296" s="1"/>
      <c r="AP296" s="1"/>
      <c r="AQ296" s="1"/>
      <c r="AR296" s="1"/>
      <c r="AS296" s="1"/>
    </row>
    <row r="297" spans="18:45" s="4" customFormat="1">
      <c r="R297" s="1"/>
      <c r="S297" s="1"/>
      <c r="T297" s="1"/>
      <c r="U297" s="1"/>
      <c r="V297" s="1"/>
      <c r="W297" s="1"/>
      <c r="X297" s="1"/>
      <c r="Y297" s="1"/>
      <c r="Z297" s="1"/>
      <c r="AA297" s="1"/>
      <c r="AB297" s="1"/>
      <c r="AC297" s="1"/>
      <c r="AD297" s="50"/>
      <c r="AE297" s="1"/>
      <c r="AL297" s="3"/>
      <c r="AM297" s="3"/>
      <c r="AN297" s="1"/>
      <c r="AO297" s="1"/>
      <c r="AP297" s="1"/>
      <c r="AQ297" s="1"/>
      <c r="AR297" s="1"/>
      <c r="AS297" s="1"/>
    </row>
    <row r="298" spans="18:45" s="4" customFormat="1">
      <c r="R298" s="1"/>
      <c r="S298" s="1"/>
      <c r="T298" s="1"/>
      <c r="U298" s="1"/>
      <c r="V298" s="1"/>
      <c r="W298" s="1"/>
      <c r="X298" s="1"/>
      <c r="Y298" s="1"/>
      <c r="Z298" s="1"/>
      <c r="AA298" s="1"/>
      <c r="AB298" s="1"/>
      <c r="AC298" s="1"/>
      <c r="AD298" s="50"/>
      <c r="AE298" s="1"/>
      <c r="AL298" s="3"/>
      <c r="AM298" s="3"/>
      <c r="AN298" s="1"/>
      <c r="AO298" s="1"/>
      <c r="AP298" s="1"/>
      <c r="AQ298" s="1"/>
      <c r="AR298" s="1"/>
      <c r="AS298" s="1"/>
    </row>
    <row r="299" spans="18:45" s="4" customFormat="1">
      <c r="R299" s="1"/>
      <c r="S299" s="1"/>
      <c r="T299" s="1"/>
      <c r="U299" s="1"/>
      <c r="V299" s="1"/>
      <c r="W299" s="1"/>
      <c r="X299" s="1"/>
      <c r="Y299" s="1"/>
      <c r="Z299" s="1"/>
      <c r="AA299" s="1"/>
      <c r="AB299" s="1"/>
      <c r="AC299" s="1"/>
      <c r="AD299" s="50"/>
      <c r="AE299" s="1"/>
      <c r="AL299" s="3"/>
      <c r="AM299" s="3"/>
      <c r="AN299" s="1"/>
      <c r="AO299" s="1"/>
      <c r="AP299" s="1"/>
      <c r="AQ299" s="1"/>
      <c r="AR299" s="1"/>
      <c r="AS299" s="1"/>
    </row>
    <row r="300" spans="18:45" s="4" customFormat="1">
      <c r="R300" s="1"/>
      <c r="S300" s="1"/>
      <c r="T300" s="1"/>
      <c r="U300" s="1"/>
      <c r="V300" s="1"/>
      <c r="W300" s="1"/>
      <c r="X300" s="1"/>
      <c r="Y300" s="1"/>
      <c r="Z300" s="1"/>
      <c r="AA300" s="1"/>
      <c r="AB300" s="1"/>
      <c r="AC300" s="1"/>
      <c r="AD300" s="50"/>
      <c r="AE300" s="1"/>
      <c r="AL300" s="3"/>
      <c r="AM300" s="3"/>
      <c r="AN300" s="1"/>
      <c r="AO300" s="1"/>
      <c r="AP300" s="1"/>
      <c r="AQ300" s="1"/>
      <c r="AR300" s="1"/>
      <c r="AS300" s="1"/>
    </row>
    <row r="301" spans="18:45" s="4" customFormat="1">
      <c r="R301" s="1"/>
      <c r="S301" s="1"/>
      <c r="T301" s="1"/>
      <c r="U301" s="1"/>
      <c r="V301" s="1"/>
      <c r="W301" s="1"/>
      <c r="X301" s="1"/>
      <c r="Y301" s="1"/>
      <c r="Z301" s="1"/>
      <c r="AA301" s="1"/>
      <c r="AB301" s="1"/>
      <c r="AC301" s="1"/>
      <c r="AD301" s="50"/>
      <c r="AE301" s="1"/>
      <c r="AL301" s="3"/>
      <c r="AM301" s="3"/>
      <c r="AN301" s="1"/>
      <c r="AO301" s="1"/>
      <c r="AP301" s="1"/>
      <c r="AQ301" s="1"/>
      <c r="AR301" s="1"/>
      <c r="AS301" s="1"/>
    </row>
    <row r="302" spans="18:45" s="4" customFormat="1">
      <c r="R302" s="1"/>
      <c r="S302" s="1"/>
      <c r="T302" s="1"/>
      <c r="U302" s="1"/>
      <c r="V302" s="1"/>
      <c r="W302" s="1"/>
      <c r="X302" s="1"/>
      <c r="Y302" s="1"/>
      <c r="Z302" s="1"/>
      <c r="AA302" s="1"/>
      <c r="AB302" s="1"/>
      <c r="AC302" s="1"/>
      <c r="AD302" s="50"/>
      <c r="AE302" s="1"/>
      <c r="AL302" s="3"/>
      <c r="AM302" s="3"/>
      <c r="AN302" s="1"/>
      <c r="AO302" s="1"/>
      <c r="AP302" s="1"/>
      <c r="AQ302" s="1"/>
      <c r="AR302" s="1"/>
      <c r="AS302" s="1"/>
    </row>
    <row r="303" spans="18:45" s="4" customFormat="1">
      <c r="R303" s="1"/>
      <c r="S303" s="1"/>
      <c r="T303" s="1"/>
      <c r="U303" s="1"/>
      <c r="V303" s="1"/>
      <c r="W303" s="1"/>
      <c r="X303" s="1"/>
      <c r="Y303" s="1"/>
      <c r="Z303" s="1"/>
      <c r="AA303" s="1"/>
      <c r="AB303" s="1"/>
      <c r="AC303" s="1"/>
      <c r="AD303" s="50"/>
      <c r="AE303" s="1"/>
      <c r="AL303" s="3"/>
      <c r="AM303" s="3"/>
      <c r="AN303" s="1"/>
      <c r="AO303" s="1"/>
      <c r="AP303" s="1"/>
      <c r="AQ303" s="1"/>
      <c r="AR303" s="1"/>
      <c r="AS303" s="1"/>
    </row>
    <row r="304" spans="18:45" s="4" customFormat="1">
      <c r="R304" s="1"/>
      <c r="S304" s="1"/>
      <c r="T304" s="1"/>
      <c r="U304" s="1"/>
      <c r="V304" s="1"/>
      <c r="W304" s="1"/>
      <c r="X304" s="1"/>
      <c r="Y304" s="1"/>
      <c r="Z304" s="1"/>
      <c r="AA304" s="1"/>
      <c r="AB304" s="1"/>
      <c r="AC304" s="1"/>
      <c r="AD304" s="50"/>
      <c r="AE304" s="1"/>
      <c r="AL304" s="3"/>
      <c r="AM304" s="3"/>
      <c r="AN304" s="1"/>
      <c r="AO304" s="1"/>
      <c r="AP304" s="1"/>
      <c r="AQ304" s="1"/>
      <c r="AR304" s="1"/>
      <c r="AS304" s="1"/>
    </row>
    <row r="305" spans="18:45" s="4" customFormat="1">
      <c r="R305" s="1"/>
      <c r="S305" s="1"/>
      <c r="T305" s="1"/>
      <c r="U305" s="1"/>
      <c r="V305" s="1"/>
      <c r="W305" s="1"/>
      <c r="X305" s="1"/>
      <c r="Y305" s="1"/>
      <c r="Z305" s="1"/>
      <c r="AA305" s="1"/>
      <c r="AB305" s="1"/>
      <c r="AC305" s="1"/>
      <c r="AD305" s="50"/>
      <c r="AE305" s="1"/>
      <c r="AL305" s="3"/>
      <c r="AM305" s="3"/>
      <c r="AN305" s="1"/>
      <c r="AO305" s="1"/>
      <c r="AP305" s="1"/>
      <c r="AQ305" s="1"/>
      <c r="AR305" s="1"/>
      <c r="AS305" s="1"/>
    </row>
    <row r="306" spans="18:45" s="4" customFormat="1">
      <c r="R306" s="1"/>
      <c r="S306" s="1"/>
      <c r="T306" s="1"/>
      <c r="U306" s="1"/>
      <c r="V306" s="1"/>
      <c r="W306" s="1"/>
      <c r="X306" s="1"/>
      <c r="Y306" s="1"/>
      <c r="Z306" s="1"/>
      <c r="AA306" s="1"/>
      <c r="AB306" s="1"/>
      <c r="AC306" s="1"/>
      <c r="AD306" s="50"/>
      <c r="AE306" s="1"/>
      <c r="AL306" s="3"/>
      <c r="AM306" s="3"/>
      <c r="AN306" s="1"/>
      <c r="AO306" s="1"/>
      <c r="AP306" s="1"/>
      <c r="AQ306" s="1"/>
      <c r="AR306" s="1"/>
      <c r="AS306" s="1"/>
    </row>
    <row r="307" spans="18:45" s="4" customFormat="1">
      <c r="R307" s="1"/>
      <c r="S307" s="1"/>
      <c r="T307" s="1"/>
      <c r="U307" s="1"/>
      <c r="V307" s="1"/>
      <c r="W307" s="1"/>
      <c r="X307" s="1"/>
      <c r="Y307" s="1"/>
      <c r="Z307" s="1"/>
      <c r="AA307" s="1"/>
      <c r="AB307" s="1"/>
      <c r="AC307" s="1"/>
      <c r="AD307" s="50"/>
      <c r="AE307" s="1"/>
      <c r="AL307" s="3"/>
      <c r="AM307" s="3"/>
      <c r="AN307" s="1"/>
      <c r="AO307" s="1"/>
      <c r="AP307" s="1"/>
      <c r="AQ307" s="1"/>
      <c r="AR307" s="1"/>
      <c r="AS307" s="1"/>
    </row>
    <row r="308" spans="18:45" s="4" customFormat="1">
      <c r="R308" s="1"/>
      <c r="S308" s="1"/>
      <c r="T308" s="1"/>
      <c r="U308" s="1"/>
      <c r="V308" s="1"/>
      <c r="W308" s="1"/>
      <c r="X308" s="1"/>
      <c r="Y308" s="1"/>
      <c r="Z308" s="1"/>
      <c r="AA308" s="1"/>
      <c r="AB308" s="1"/>
      <c r="AC308" s="1"/>
      <c r="AD308" s="50"/>
      <c r="AE308" s="1"/>
      <c r="AL308" s="3"/>
      <c r="AM308" s="3"/>
      <c r="AN308" s="1"/>
      <c r="AO308" s="1"/>
      <c r="AP308" s="1"/>
      <c r="AQ308" s="1"/>
      <c r="AR308" s="1"/>
      <c r="AS308" s="1"/>
    </row>
    <row r="309" spans="18:45" s="4" customFormat="1">
      <c r="R309" s="1"/>
      <c r="S309" s="1"/>
      <c r="T309" s="1"/>
      <c r="U309" s="1"/>
      <c r="V309" s="1"/>
      <c r="W309" s="1"/>
      <c r="X309" s="1"/>
      <c r="Y309" s="1"/>
      <c r="Z309" s="1"/>
      <c r="AA309" s="1"/>
      <c r="AB309" s="1"/>
      <c r="AC309" s="1"/>
      <c r="AD309" s="50"/>
      <c r="AE309" s="1"/>
      <c r="AL309" s="3"/>
      <c r="AM309" s="3"/>
      <c r="AN309" s="1"/>
      <c r="AO309" s="1"/>
      <c r="AP309" s="1"/>
      <c r="AQ309" s="1"/>
      <c r="AR309" s="1"/>
      <c r="AS309" s="1"/>
    </row>
    <row r="310" spans="18:45" s="4" customFormat="1">
      <c r="R310" s="1"/>
      <c r="S310" s="1"/>
      <c r="T310" s="1"/>
      <c r="U310" s="1"/>
      <c r="V310" s="1"/>
      <c r="W310" s="1"/>
      <c r="X310" s="1"/>
      <c r="Y310" s="1"/>
      <c r="Z310" s="1"/>
      <c r="AA310" s="1"/>
      <c r="AB310" s="1"/>
      <c r="AC310" s="1"/>
      <c r="AD310" s="50"/>
      <c r="AE310" s="1"/>
      <c r="AL310" s="3"/>
      <c r="AM310" s="3"/>
      <c r="AN310" s="1"/>
      <c r="AO310" s="1"/>
      <c r="AP310" s="1"/>
      <c r="AQ310" s="1"/>
      <c r="AR310" s="1"/>
      <c r="AS310" s="1"/>
    </row>
    <row r="311" spans="18:45" s="4" customFormat="1">
      <c r="R311" s="1"/>
      <c r="S311" s="1"/>
      <c r="T311" s="1"/>
      <c r="U311" s="1"/>
      <c r="V311" s="1"/>
      <c r="W311" s="1"/>
      <c r="X311" s="1"/>
      <c r="Y311" s="1"/>
      <c r="Z311" s="1"/>
      <c r="AA311" s="1"/>
      <c r="AB311" s="1"/>
      <c r="AC311" s="1"/>
      <c r="AD311" s="50"/>
      <c r="AE311" s="1"/>
      <c r="AL311" s="3"/>
      <c r="AM311" s="3"/>
      <c r="AN311" s="1"/>
      <c r="AO311" s="1"/>
      <c r="AP311" s="1"/>
      <c r="AQ311" s="1"/>
      <c r="AR311" s="1"/>
      <c r="AS311" s="1"/>
    </row>
    <row r="312" spans="18:45" s="4" customFormat="1">
      <c r="R312" s="1"/>
      <c r="S312" s="1"/>
      <c r="T312" s="1"/>
      <c r="U312" s="1"/>
      <c r="V312" s="1"/>
      <c r="W312" s="1"/>
      <c r="X312" s="1"/>
      <c r="Y312" s="1"/>
      <c r="Z312" s="1"/>
      <c r="AA312" s="1"/>
      <c r="AB312" s="1"/>
      <c r="AC312" s="1"/>
      <c r="AD312" s="50"/>
      <c r="AE312" s="1"/>
      <c r="AL312" s="3"/>
      <c r="AM312" s="3"/>
      <c r="AN312" s="1"/>
      <c r="AO312" s="1"/>
      <c r="AP312" s="1"/>
      <c r="AQ312" s="1"/>
      <c r="AR312" s="1"/>
      <c r="AS312" s="1"/>
    </row>
    <row r="313" spans="18:45" s="4" customFormat="1">
      <c r="R313" s="1"/>
      <c r="S313" s="1"/>
      <c r="T313" s="1"/>
      <c r="U313" s="1"/>
      <c r="V313" s="1"/>
      <c r="W313" s="1"/>
      <c r="X313" s="1"/>
      <c r="Y313" s="1"/>
      <c r="Z313" s="1"/>
      <c r="AA313" s="1"/>
      <c r="AB313" s="1"/>
      <c r="AC313" s="1"/>
      <c r="AD313" s="50"/>
      <c r="AE313" s="1"/>
      <c r="AL313" s="3"/>
      <c r="AM313" s="3"/>
      <c r="AN313" s="1"/>
      <c r="AO313" s="1"/>
      <c r="AP313" s="1"/>
      <c r="AQ313" s="1"/>
      <c r="AR313" s="1"/>
      <c r="AS313" s="1"/>
    </row>
    <row r="314" spans="18:45" s="4" customFormat="1">
      <c r="R314" s="1"/>
      <c r="S314" s="1"/>
      <c r="T314" s="1"/>
      <c r="U314" s="1"/>
      <c r="V314" s="1"/>
      <c r="W314" s="1"/>
      <c r="X314" s="1"/>
      <c r="Y314" s="1"/>
      <c r="Z314" s="1"/>
      <c r="AA314" s="1"/>
      <c r="AB314" s="1"/>
      <c r="AC314" s="1"/>
      <c r="AD314" s="50"/>
      <c r="AE314" s="1"/>
      <c r="AL314" s="3"/>
      <c r="AM314" s="3"/>
      <c r="AN314" s="1"/>
      <c r="AO314" s="1"/>
      <c r="AP314" s="1"/>
      <c r="AQ314" s="1"/>
      <c r="AR314" s="1"/>
      <c r="AS314" s="1"/>
    </row>
    <row r="315" spans="18:45" s="4" customFormat="1">
      <c r="R315" s="1"/>
      <c r="S315" s="1"/>
      <c r="T315" s="1"/>
      <c r="U315" s="1"/>
      <c r="V315" s="1"/>
      <c r="W315" s="1"/>
      <c r="X315" s="1"/>
      <c r="Y315" s="1"/>
      <c r="Z315" s="1"/>
      <c r="AA315" s="1"/>
      <c r="AB315" s="1"/>
      <c r="AC315" s="1"/>
      <c r="AD315" s="50"/>
      <c r="AE315" s="1"/>
      <c r="AL315" s="3"/>
      <c r="AM315" s="3"/>
      <c r="AN315" s="1"/>
      <c r="AO315" s="1"/>
      <c r="AP315" s="1"/>
      <c r="AQ315" s="1"/>
      <c r="AR315" s="1"/>
      <c r="AS315" s="1"/>
    </row>
    <row r="316" spans="18:45" s="4" customFormat="1">
      <c r="R316" s="1"/>
      <c r="S316" s="1"/>
      <c r="T316" s="1"/>
      <c r="U316" s="1"/>
      <c r="V316" s="1"/>
      <c r="W316" s="1"/>
      <c r="X316" s="1"/>
      <c r="Y316" s="1"/>
      <c r="Z316" s="1"/>
      <c r="AA316" s="1"/>
      <c r="AB316" s="1"/>
      <c r="AC316" s="1"/>
      <c r="AD316" s="50"/>
      <c r="AE316" s="1"/>
      <c r="AL316" s="3"/>
      <c r="AM316" s="3"/>
      <c r="AN316" s="1"/>
      <c r="AO316" s="1"/>
      <c r="AP316" s="1"/>
      <c r="AQ316" s="1"/>
      <c r="AR316" s="1"/>
      <c r="AS316" s="1"/>
    </row>
    <row r="317" spans="18:45" s="4" customFormat="1">
      <c r="R317" s="1"/>
      <c r="S317" s="1"/>
      <c r="T317" s="1"/>
      <c r="U317" s="1"/>
      <c r="V317" s="1"/>
      <c r="W317" s="1"/>
      <c r="X317" s="1"/>
      <c r="Y317" s="1"/>
      <c r="Z317" s="1"/>
      <c r="AA317" s="1"/>
      <c r="AB317" s="1"/>
      <c r="AC317" s="1"/>
      <c r="AD317" s="50"/>
      <c r="AE317" s="1"/>
      <c r="AL317" s="3"/>
      <c r="AM317" s="3"/>
      <c r="AN317" s="1"/>
      <c r="AO317" s="1"/>
      <c r="AP317" s="1"/>
      <c r="AQ317" s="1"/>
      <c r="AR317" s="1"/>
      <c r="AS317" s="1"/>
    </row>
    <row r="318" spans="18:45" s="4" customFormat="1">
      <c r="R318" s="1"/>
      <c r="S318" s="1"/>
      <c r="T318" s="1"/>
      <c r="U318" s="1"/>
      <c r="V318" s="1"/>
      <c r="W318" s="1"/>
      <c r="X318" s="1"/>
      <c r="Y318" s="1"/>
      <c r="Z318" s="1"/>
      <c r="AA318" s="1"/>
      <c r="AB318" s="1"/>
      <c r="AC318" s="1"/>
      <c r="AD318" s="50"/>
      <c r="AE318" s="1"/>
      <c r="AL318" s="3"/>
      <c r="AM318" s="3"/>
      <c r="AN318" s="1"/>
      <c r="AO318" s="1"/>
      <c r="AP318" s="1"/>
      <c r="AQ318" s="1"/>
      <c r="AR318" s="1"/>
      <c r="AS318" s="1"/>
    </row>
    <row r="319" spans="18:45" s="4" customFormat="1">
      <c r="R319" s="1"/>
      <c r="S319" s="1"/>
      <c r="T319" s="1"/>
      <c r="U319" s="1"/>
      <c r="V319" s="1"/>
      <c r="W319" s="1"/>
      <c r="X319" s="1"/>
      <c r="Y319" s="1"/>
      <c r="Z319" s="1"/>
      <c r="AA319" s="1"/>
      <c r="AB319" s="1"/>
      <c r="AC319" s="1"/>
      <c r="AD319" s="50"/>
      <c r="AE319" s="1"/>
      <c r="AL319" s="3"/>
      <c r="AM319" s="3"/>
      <c r="AN319" s="1"/>
      <c r="AO319" s="1"/>
      <c r="AP319" s="1"/>
      <c r="AQ319" s="1"/>
      <c r="AR319" s="1"/>
      <c r="AS319" s="1"/>
    </row>
    <row r="320" spans="18:45" s="4" customFormat="1">
      <c r="R320" s="1"/>
      <c r="S320" s="1"/>
      <c r="T320" s="1"/>
      <c r="U320" s="1"/>
      <c r="V320" s="1"/>
      <c r="W320" s="1"/>
      <c r="X320" s="1"/>
      <c r="Y320" s="1"/>
      <c r="Z320" s="1"/>
      <c r="AA320" s="1"/>
      <c r="AB320" s="1"/>
      <c r="AC320" s="1"/>
      <c r="AD320" s="50"/>
      <c r="AE320" s="1"/>
      <c r="AL320" s="3"/>
      <c r="AM320" s="3"/>
      <c r="AN320" s="1"/>
      <c r="AO320" s="1"/>
      <c r="AP320" s="1"/>
      <c r="AQ320" s="1"/>
      <c r="AR320" s="1"/>
      <c r="AS320" s="1"/>
    </row>
    <row r="321" spans="18:45" s="4" customFormat="1">
      <c r="R321" s="1"/>
      <c r="S321" s="1"/>
      <c r="T321" s="1"/>
      <c r="U321" s="1"/>
      <c r="V321" s="1"/>
      <c r="W321" s="1"/>
      <c r="X321" s="1"/>
      <c r="Y321" s="1"/>
      <c r="Z321" s="1"/>
      <c r="AA321" s="1"/>
      <c r="AB321" s="1"/>
      <c r="AC321" s="1"/>
      <c r="AD321" s="50"/>
      <c r="AE321" s="1"/>
      <c r="AL321" s="3"/>
      <c r="AM321" s="3"/>
      <c r="AN321" s="1"/>
      <c r="AO321" s="1"/>
      <c r="AP321" s="1"/>
      <c r="AQ321" s="1"/>
      <c r="AR321" s="1"/>
      <c r="AS321" s="1"/>
    </row>
    <row r="322" spans="18:45" s="4" customFormat="1">
      <c r="R322" s="1"/>
      <c r="S322" s="1"/>
      <c r="T322" s="1"/>
      <c r="U322" s="1"/>
      <c r="V322" s="1"/>
      <c r="W322" s="1"/>
      <c r="X322" s="1"/>
      <c r="Y322" s="1"/>
      <c r="Z322" s="1"/>
      <c r="AA322" s="1"/>
      <c r="AB322" s="1"/>
      <c r="AC322" s="1"/>
      <c r="AD322" s="50"/>
      <c r="AE322" s="1"/>
      <c r="AL322" s="3"/>
      <c r="AM322" s="3"/>
      <c r="AN322" s="1"/>
      <c r="AO322" s="1"/>
      <c r="AP322" s="1"/>
      <c r="AQ322" s="1"/>
      <c r="AR322" s="1"/>
      <c r="AS322" s="1"/>
    </row>
    <row r="323" spans="18:45" s="4" customFormat="1">
      <c r="R323" s="1"/>
      <c r="S323" s="1"/>
      <c r="T323" s="1"/>
      <c r="U323" s="1"/>
      <c r="V323" s="1"/>
      <c r="W323" s="1"/>
      <c r="X323" s="1"/>
      <c r="Y323" s="1"/>
      <c r="Z323" s="1"/>
      <c r="AA323" s="1"/>
      <c r="AB323" s="1"/>
      <c r="AC323" s="1"/>
      <c r="AD323" s="50"/>
      <c r="AE323" s="1"/>
      <c r="AL323" s="3"/>
      <c r="AM323" s="3"/>
      <c r="AN323" s="1"/>
      <c r="AO323" s="1"/>
      <c r="AP323" s="1"/>
      <c r="AQ323" s="1"/>
      <c r="AR323" s="1"/>
      <c r="AS323" s="1"/>
    </row>
    <row r="324" spans="18:45" s="4" customFormat="1">
      <c r="R324" s="1"/>
      <c r="S324" s="1"/>
      <c r="T324" s="1"/>
      <c r="U324" s="1"/>
      <c r="V324" s="1"/>
      <c r="W324" s="1"/>
      <c r="X324" s="1"/>
      <c r="Y324" s="1"/>
      <c r="Z324" s="1"/>
      <c r="AA324" s="1"/>
      <c r="AB324" s="1"/>
      <c r="AC324" s="1"/>
      <c r="AD324" s="50"/>
      <c r="AE324" s="1"/>
      <c r="AL324" s="3"/>
      <c r="AM324" s="3"/>
      <c r="AN324" s="1"/>
      <c r="AO324" s="1"/>
      <c r="AP324" s="1"/>
      <c r="AQ324" s="1"/>
      <c r="AR324" s="1"/>
      <c r="AS324" s="1"/>
    </row>
    <row r="325" spans="18:45" s="4" customFormat="1">
      <c r="R325" s="1"/>
      <c r="S325" s="1"/>
      <c r="T325" s="1"/>
      <c r="U325" s="1"/>
      <c r="V325" s="1"/>
      <c r="W325" s="1"/>
      <c r="X325" s="1"/>
      <c r="Y325" s="1"/>
      <c r="Z325" s="1"/>
      <c r="AA325" s="1"/>
      <c r="AB325" s="1"/>
      <c r="AC325" s="1"/>
      <c r="AD325" s="50"/>
      <c r="AE325" s="1"/>
      <c r="AL325" s="3"/>
      <c r="AM325" s="3"/>
      <c r="AN325" s="1"/>
      <c r="AO325" s="1"/>
      <c r="AP325" s="1"/>
      <c r="AQ325" s="1"/>
      <c r="AR325" s="1"/>
      <c r="AS325" s="1"/>
    </row>
    <row r="326" spans="18:45" s="4" customFormat="1">
      <c r="R326" s="1"/>
      <c r="S326" s="1"/>
      <c r="T326" s="1"/>
      <c r="U326" s="1"/>
      <c r="V326" s="1"/>
      <c r="W326" s="1"/>
      <c r="X326" s="1"/>
      <c r="Y326" s="1"/>
      <c r="Z326" s="1"/>
      <c r="AA326" s="1"/>
      <c r="AB326" s="1"/>
      <c r="AC326" s="1"/>
      <c r="AD326" s="50"/>
      <c r="AE326" s="1"/>
      <c r="AL326" s="3"/>
      <c r="AM326" s="3"/>
      <c r="AN326" s="1"/>
      <c r="AO326" s="1"/>
      <c r="AP326" s="1"/>
      <c r="AQ326" s="1"/>
      <c r="AR326" s="1"/>
      <c r="AS326" s="1"/>
    </row>
    <row r="327" spans="18:45" s="4" customFormat="1">
      <c r="R327" s="1"/>
      <c r="S327" s="1"/>
      <c r="T327" s="1"/>
      <c r="U327" s="1"/>
      <c r="V327" s="1"/>
      <c r="W327" s="1"/>
      <c r="X327" s="1"/>
      <c r="Y327" s="1"/>
      <c r="Z327" s="1"/>
      <c r="AA327" s="1"/>
      <c r="AB327" s="1"/>
      <c r="AC327" s="1"/>
      <c r="AD327" s="50"/>
      <c r="AE327" s="1"/>
      <c r="AL327" s="3"/>
      <c r="AM327" s="3"/>
      <c r="AN327" s="1"/>
      <c r="AO327" s="1"/>
      <c r="AP327" s="1"/>
      <c r="AQ327" s="1"/>
      <c r="AR327" s="1"/>
      <c r="AS327" s="1"/>
    </row>
    <row r="328" spans="18:45" s="4" customFormat="1">
      <c r="R328" s="1"/>
      <c r="S328" s="1"/>
      <c r="T328" s="1"/>
      <c r="U328" s="1"/>
      <c r="V328" s="1"/>
      <c r="W328" s="1"/>
      <c r="X328" s="1"/>
      <c r="Y328" s="1"/>
      <c r="Z328" s="1"/>
      <c r="AA328" s="1"/>
      <c r="AB328" s="1"/>
      <c r="AC328" s="1"/>
      <c r="AD328" s="50"/>
      <c r="AE328" s="1"/>
      <c r="AL328" s="3"/>
      <c r="AM328" s="3"/>
      <c r="AN328" s="1"/>
      <c r="AO328" s="1"/>
      <c r="AP328" s="1"/>
      <c r="AQ328" s="1"/>
      <c r="AR328" s="1"/>
      <c r="AS328" s="1"/>
    </row>
    <row r="329" spans="18:45" s="4" customFormat="1">
      <c r="R329" s="1"/>
      <c r="S329" s="1"/>
      <c r="T329" s="1"/>
      <c r="U329" s="1"/>
      <c r="V329" s="1"/>
      <c r="W329" s="1"/>
      <c r="X329" s="1"/>
      <c r="Y329" s="1"/>
      <c r="Z329" s="1"/>
      <c r="AA329" s="1"/>
      <c r="AB329" s="1"/>
      <c r="AC329" s="1"/>
      <c r="AD329" s="50"/>
      <c r="AE329" s="1"/>
      <c r="AL329" s="3"/>
      <c r="AM329" s="3"/>
      <c r="AN329" s="1"/>
      <c r="AO329" s="1"/>
      <c r="AP329" s="1"/>
      <c r="AQ329" s="1"/>
      <c r="AR329" s="1"/>
      <c r="AS329" s="1"/>
    </row>
    <row r="330" spans="18:45" s="4" customFormat="1">
      <c r="R330" s="1"/>
      <c r="S330" s="1"/>
      <c r="T330" s="1"/>
      <c r="U330" s="1"/>
      <c r="V330" s="1"/>
      <c r="W330" s="1"/>
      <c r="X330" s="1"/>
      <c r="Y330" s="1"/>
      <c r="Z330" s="1"/>
      <c r="AA330" s="1"/>
      <c r="AB330" s="1"/>
      <c r="AC330" s="1"/>
      <c r="AD330" s="50"/>
      <c r="AE330" s="1"/>
      <c r="AL330" s="3"/>
      <c r="AM330" s="3"/>
      <c r="AN330" s="1"/>
      <c r="AO330" s="1"/>
      <c r="AP330" s="1"/>
      <c r="AQ330" s="1"/>
      <c r="AR330" s="1"/>
      <c r="AS330" s="1"/>
    </row>
    <row r="331" spans="18:45" s="4" customFormat="1">
      <c r="R331" s="1"/>
      <c r="S331" s="1"/>
      <c r="T331" s="1"/>
      <c r="U331" s="1"/>
      <c r="V331" s="1"/>
      <c r="W331" s="1"/>
      <c r="X331" s="1"/>
      <c r="Y331" s="1"/>
      <c r="Z331" s="1"/>
      <c r="AA331" s="1"/>
      <c r="AB331" s="1"/>
      <c r="AC331" s="1"/>
      <c r="AD331" s="50"/>
      <c r="AE331" s="1"/>
      <c r="AL331" s="3"/>
      <c r="AM331" s="3"/>
      <c r="AN331" s="1"/>
      <c r="AO331" s="1"/>
      <c r="AP331" s="1"/>
      <c r="AQ331" s="1"/>
      <c r="AR331" s="1"/>
      <c r="AS331" s="1"/>
    </row>
    <row r="332" spans="18:45" s="4" customFormat="1">
      <c r="R332" s="1"/>
      <c r="S332" s="1"/>
      <c r="T332" s="1"/>
      <c r="U332" s="1"/>
      <c r="V332" s="1"/>
      <c r="W332" s="1"/>
      <c r="X332" s="1"/>
      <c r="Y332" s="1"/>
      <c r="Z332" s="1"/>
      <c r="AA332" s="1"/>
      <c r="AB332" s="1"/>
      <c r="AC332" s="1"/>
      <c r="AD332" s="50"/>
      <c r="AE332" s="1"/>
      <c r="AL332" s="3"/>
      <c r="AM332" s="3"/>
      <c r="AN332" s="1"/>
      <c r="AO332" s="1"/>
      <c r="AP332" s="1"/>
      <c r="AQ332" s="1"/>
      <c r="AR332" s="1"/>
      <c r="AS332" s="1"/>
    </row>
    <row r="333" spans="18:45" s="4" customFormat="1">
      <c r="R333" s="1"/>
      <c r="S333" s="1"/>
      <c r="T333" s="1"/>
      <c r="U333" s="1"/>
      <c r="V333" s="1"/>
      <c r="W333" s="1"/>
      <c r="X333" s="1"/>
      <c r="Y333" s="1"/>
      <c r="Z333" s="1"/>
      <c r="AA333" s="1"/>
      <c r="AB333" s="1"/>
      <c r="AC333" s="1"/>
      <c r="AD333" s="50"/>
      <c r="AE333" s="1"/>
      <c r="AL333" s="3"/>
      <c r="AM333" s="3"/>
      <c r="AN333" s="1"/>
      <c r="AO333" s="1"/>
      <c r="AP333" s="1"/>
      <c r="AQ333" s="1"/>
      <c r="AR333" s="1"/>
      <c r="AS333" s="1"/>
    </row>
    <row r="334" spans="18:45" s="4" customFormat="1">
      <c r="R334" s="1"/>
      <c r="S334" s="1"/>
      <c r="T334" s="1"/>
      <c r="U334" s="1"/>
      <c r="V334" s="1"/>
      <c r="W334" s="1"/>
      <c r="X334" s="1"/>
      <c r="Y334" s="1"/>
      <c r="Z334" s="1"/>
      <c r="AA334" s="1"/>
      <c r="AB334" s="1"/>
      <c r="AC334" s="1"/>
      <c r="AD334" s="50"/>
      <c r="AE334" s="1"/>
      <c r="AL334" s="3"/>
      <c r="AM334" s="3"/>
      <c r="AN334" s="1"/>
      <c r="AO334" s="1"/>
      <c r="AP334" s="1"/>
      <c r="AQ334" s="1"/>
      <c r="AR334" s="1"/>
      <c r="AS334" s="1"/>
    </row>
    <row r="335" spans="18:45" s="4" customFormat="1">
      <c r="R335" s="1"/>
      <c r="S335" s="1"/>
      <c r="T335" s="1"/>
      <c r="U335" s="1"/>
      <c r="V335" s="1"/>
      <c r="W335" s="1"/>
      <c r="X335" s="1"/>
      <c r="Y335" s="1"/>
      <c r="Z335" s="1"/>
      <c r="AA335" s="1"/>
      <c r="AB335" s="1"/>
      <c r="AC335" s="1"/>
      <c r="AD335" s="50"/>
      <c r="AE335" s="1"/>
      <c r="AL335" s="3"/>
      <c r="AM335" s="3"/>
      <c r="AN335" s="1"/>
      <c r="AO335" s="1"/>
      <c r="AP335" s="1"/>
      <c r="AQ335" s="1"/>
      <c r="AR335" s="1"/>
      <c r="AS335" s="1"/>
    </row>
    <row r="336" spans="18:45" s="4" customFormat="1">
      <c r="R336" s="1"/>
      <c r="S336" s="1"/>
      <c r="T336" s="1"/>
      <c r="U336" s="1"/>
      <c r="V336" s="1"/>
      <c r="W336" s="1"/>
      <c r="X336" s="1"/>
      <c r="Y336" s="1"/>
      <c r="Z336" s="1"/>
      <c r="AA336" s="1"/>
      <c r="AB336" s="1"/>
      <c r="AC336" s="1"/>
      <c r="AD336" s="50"/>
      <c r="AE336" s="1"/>
      <c r="AL336" s="3"/>
      <c r="AM336" s="3"/>
      <c r="AN336" s="1"/>
      <c r="AO336" s="1"/>
      <c r="AP336" s="1"/>
      <c r="AQ336" s="1"/>
      <c r="AR336" s="1"/>
      <c r="AS336" s="1"/>
    </row>
    <row r="337" spans="18:45" s="4" customFormat="1">
      <c r="R337" s="1"/>
      <c r="S337" s="1"/>
      <c r="T337" s="1"/>
      <c r="U337" s="1"/>
      <c r="V337" s="1"/>
      <c r="W337" s="1"/>
      <c r="X337" s="1"/>
      <c r="Y337" s="1"/>
      <c r="Z337" s="1"/>
      <c r="AA337" s="1"/>
      <c r="AB337" s="1"/>
      <c r="AC337" s="1"/>
      <c r="AD337" s="50"/>
      <c r="AE337" s="1"/>
      <c r="AL337" s="3"/>
      <c r="AM337" s="3"/>
      <c r="AN337" s="1"/>
      <c r="AO337" s="1"/>
      <c r="AP337" s="1"/>
      <c r="AQ337" s="1"/>
      <c r="AR337" s="1"/>
      <c r="AS337" s="1"/>
    </row>
    <row r="338" spans="18:45" s="4" customFormat="1">
      <c r="R338" s="1"/>
      <c r="S338" s="1"/>
      <c r="T338" s="1"/>
      <c r="U338" s="1"/>
      <c r="V338" s="1"/>
      <c r="W338" s="1"/>
      <c r="X338" s="1"/>
      <c r="Y338" s="1"/>
      <c r="Z338" s="1"/>
      <c r="AA338" s="1"/>
      <c r="AB338" s="1"/>
      <c r="AC338" s="1"/>
      <c r="AD338" s="50"/>
      <c r="AE338" s="1"/>
      <c r="AL338" s="3"/>
      <c r="AM338" s="3"/>
      <c r="AN338" s="1"/>
      <c r="AO338" s="1"/>
      <c r="AP338" s="1"/>
      <c r="AQ338" s="1"/>
      <c r="AR338" s="1"/>
      <c r="AS338" s="1"/>
    </row>
    <row r="339" spans="18:45" s="4" customFormat="1">
      <c r="R339" s="1"/>
      <c r="S339" s="1"/>
      <c r="T339" s="1"/>
      <c r="U339" s="1"/>
      <c r="V339" s="1"/>
      <c r="W339" s="1"/>
      <c r="X339" s="1"/>
      <c r="Y339" s="1"/>
      <c r="Z339" s="1"/>
      <c r="AA339" s="1"/>
      <c r="AB339" s="1"/>
      <c r="AC339" s="1"/>
      <c r="AD339" s="50"/>
      <c r="AE339" s="1"/>
      <c r="AL339" s="3"/>
      <c r="AM339" s="3"/>
      <c r="AN339" s="1"/>
      <c r="AO339" s="1"/>
      <c r="AP339" s="1"/>
      <c r="AQ339" s="1"/>
      <c r="AR339" s="1"/>
      <c r="AS339" s="1"/>
    </row>
    <row r="340" spans="18:45" s="4" customFormat="1">
      <c r="R340" s="1"/>
      <c r="S340" s="1"/>
      <c r="T340" s="1"/>
      <c r="U340" s="1"/>
      <c r="V340" s="1"/>
      <c r="W340" s="1"/>
      <c r="X340" s="1"/>
      <c r="Y340" s="1"/>
      <c r="Z340" s="1"/>
      <c r="AA340" s="1"/>
      <c r="AB340" s="1"/>
      <c r="AC340" s="1"/>
      <c r="AD340" s="50"/>
      <c r="AE340" s="1"/>
      <c r="AL340" s="3"/>
      <c r="AM340" s="3"/>
      <c r="AN340" s="1"/>
      <c r="AO340" s="1"/>
      <c r="AP340" s="1"/>
      <c r="AQ340" s="1"/>
      <c r="AR340" s="1"/>
      <c r="AS340" s="1"/>
    </row>
    <row r="341" spans="18:45" s="4" customFormat="1">
      <c r="R341" s="1"/>
      <c r="S341" s="1"/>
      <c r="T341" s="1"/>
      <c r="U341" s="1"/>
      <c r="V341" s="1"/>
      <c r="W341" s="1"/>
      <c r="X341" s="1"/>
      <c r="Y341" s="1"/>
      <c r="Z341" s="1"/>
      <c r="AA341" s="1"/>
      <c r="AB341" s="1"/>
      <c r="AC341" s="1"/>
      <c r="AD341" s="50"/>
      <c r="AE341" s="1"/>
      <c r="AL341" s="3"/>
      <c r="AM341" s="3"/>
      <c r="AN341" s="1"/>
      <c r="AO341" s="1"/>
      <c r="AP341" s="1"/>
      <c r="AQ341" s="1"/>
      <c r="AR341" s="1"/>
      <c r="AS341" s="1"/>
    </row>
    <row r="342" spans="18:45" s="4" customFormat="1">
      <c r="R342" s="1"/>
      <c r="S342" s="1"/>
      <c r="T342" s="1"/>
      <c r="U342" s="1"/>
      <c r="V342" s="1"/>
      <c r="W342" s="1"/>
      <c r="X342" s="1"/>
      <c r="Y342" s="1"/>
      <c r="Z342" s="1"/>
      <c r="AA342" s="1"/>
      <c r="AB342" s="1"/>
      <c r="AC342" s="1"/>
      <c r="AD342" s="50"/>
      <c r="AE342" s="1"/>
      <c r="AL342" s="3"/>
      <c r="AM342" s="3"/>
      <c r="AN342" s="1"/>
      <c r="AO342" s="1"/>
      <c r="AP342" s="1"/>
      <c r="AQ342" s="1"/>
      <c r="AR342" s="1"/>
      <c r="AS342" s="1"/>
    </row>
    <row r="343" spans="18:45" s="4" customFormat="1">
      <c r="R343" s="1"/>
      <c r="S343" s="1"/>
      <c r="T343" s="1"/>
      <c r="U343" s="1"/>
      <c r="V343" s="1"/>
      <c r="W343" s="1"/>
      <c r="X343" s="1"/>
      <c r="Y343" s="1"/>
      <c r="Z343" s="1"/>
      <c r="AA343" s="1"/>
      <c r="AB343" s="1"/>
      <c r="AC343" s="1"/>
      <c r="AD343" s="50"/>
      <c r="AE343" s="1"/>
      <c r="AL343" s="3"/>
      <c r="AM343" s="3"/>
      <c r="AN343" s="1"/>
      <c r="AO343" s="1"/>
      <c r="AP343" s="1"/>
      <c r="AQ343" s="1"/>
      <c r="AR343" s="1"/>
      <c r="AS343" s="1"/>
    </row>
    <row r="344" spans="18:45" s="4" customFormat="1">
      <c r="R344" s="1"/>
      <c r="S344" s="1"/>
      <c r="T344" s="1"/>
      <c r="U344" s="1"/>
      <c r="V344" s="1"/>
      <c r="W344" s="1"/>
      <c r="X344" s="1"/>
      <c r="Y344" s="1"/>
      <c r="Z344" s="1"/>
      <c r="AA344" s="1"/>
      <c r="AB344" s="1"/>
      <c r="AC344" s="1"/>
      <c r="AD344" s="50"/>
      <c r="AE344" s="1"/>
      <c r="AL344" s="3"/>
      <c r="AM344" s="3"/>
      <c r="AN344" s="1"/>
      <c r="AO344" s="1"/>
      <c r="AP344" s="1"/>
      <c r="AQ344" s="1"/>
      <c r="AR344" s="1"/>
      <c r="AS344" s="1"/>
    </row>
    <row r="345" spans="18:45" s="4" customFormat="1">
      <c r="R345" s="1"/>
      <c r="S345" s="1"/>
      <c r="T345" s="1"/>
      <c r="U345" s="1"/>
      <c r="V345" s="1"/>
      <c r="W345" s="1"/>
      <c r="X345" s="1"/>
      <c r="Y345" s="1"/>
      <c r="Z345" s="1"/>
      <c r="AA345" s="1"/>
      <c r="AB345" s="1"/>
      <c r="AC345" s="1"/>
      <c r="AD345" s="50"/>
      <c r="AE345" s="1"/>
      <c r="AL345" s="3"/>
      <c r="AM345" s="3"/>
      <c r="AN345" s="1"/>
      <c r="AO345" s="1"/>
      <c r="AP345" s="1"/>
      <c r="AQ345" s="1"/>
      <c r="AR345" s="1"/>
      <c r="AS345" s="1"/>
    </row>
    <row r="346" spans="18:45" s="4" customFormat="1">
      <c r="R346" s="1"/>
      <c r="S346" s="1"/>
      <c r="T346" s="1"/>
      <c r="U346" s="1"/>
      <c r="V346" s="1"/>
      <c r="W346" s="1"/>
      <c r="X346" s="1"/>
      <c r="Y346" s="1"/>
      <c r="Z346" s="1"/>
      <c r="AA346" s="1"/>
      <c r="AB346" s="1"/>
      <c r="AC346" s="1"/>
      <c r="AD346" s="50"/>
      <c r="AE346" s="1"/>
      <c r="AL346" s="3"/>
      <c r="AM346" s="3"/>
      <c r="AN346" s="1"/>
      <c r="AO346" s="1"/>
      <c r="AP346" s="1"/>
      <c r="AQ346" s="1"/>
      <c r="AR346" s="1"/>
      <c r="AS346" s="1"/>
    </row>
    <row r="347" spans="18:45" s="4" customFormat="1">
      <c r="R347" s="1"/>
      <c r="S347" s="1"/>
      <c r="T347" s="1"/>
      <c r="U347" s="1"/>
      <c r="V347" s="1"/>
      <c r="W347" s="1"/>
      <c r="X347" s="1"/>
      <c r="Y347" s="1"/>
      <c r="Z347" s="1"/>
      <c r="AA347" s="1"/>
      <c r="AB347" s="1"/>
      <c r="AC347" s="1"/>
      <c r="AD347" s="50"/>
      <c r="AE347" s="1"/>
      <c r="AL347" s="3"/>
      <c r="AM347" s="3"/>
      <c r="AN347" s="1"/>
      <c r="AO347" s="1"/>
      <c r="AP347" s="1"/>
      <c r="AQ347" s="1"/>
      <c r="AR347" s="1"/>
      <c r="AS347" s="1"/>
    </row>
    <row r="348" spans="18:45" s="4" customFormat="1">
      <c r="R348" s="1"/>
      <c r="S348" s="1"/>
      <c r="T348" s="1"/>
      <c r="U348" s="1"/>
      <c r="V348" s="1"/>
      <c r="W348" s="1"/>
      <c r="X348" s="1"/>
      <c r="Y348" s="1"/>
      <c r="Z348" s="1"/>
      <c r="AA348" s="1"/>
      <c r="AB348" s="1"/>
      <c r="AC348" s="1"/>
      <c r="AD348" s="50"/>
      <c r="AE348" s="1"/>
      <c r="AL348" s="3"/>
      <c r="AM348" s="3"/>
      <c r="AN348" s="1"/>
      <c r="AO348" s="1"/>
      <c r="AP348" s="1"/>
      <c r="AQ348" s="1"/>
      <c r="AR348" s="1"/>
      <c r="AS348" s="1"/>
    </row>
    <row r="349" spans="18:45" s="4" customFormat="1">
      <c r="R349" s="1"/>
      <c r="S349" s="1"/>
      <c r="T349" s="1"/>
      <c r="U349" s="1"/>
      <c r="V349" s="1"/>
      <c r="W349" s="1"/>
      <c r="X349" s="1"/>
      <c r="Y349" s="1"/>
      <c r="Z349" s="1"/>
      <c r="AA349" s="1"/>
      <c r="AB349" s="1"/>
      <c r="AC349" s="1"/>
      <c r="AD349" s="50"/>
      <c r="AE349" s="1"/>
      <c r="AL349" s="3"/>
      <c r="AM349" s="3"/>
      <c r="AN349" s="1"/>
      <c r="AO349" s="1"/>
      <c r="AP349" s="1"/>
      <c r="AQ349" s="1"/>
      <c r="AR349" s="1"/>
      <c r="AS349" s="1"/>
    </row>
    <row r="350" spans="18:45" s="4" customFormat="1">
      <c r="R350" s="1"/>
      <c r="S350" s="1"/>
      <c r="T350" s="1"/>
      <c r="U350" s="1"/>
      <c r="V350" s="1"/>
      <c r="W350" s="1"/>
      <c r="X350" s="1"/>
      <c r="Y350" s="1"/>
      <c r="Z350" s="1"/>
      <c r="AA350" s="1"/>
      <c r="AB350" s="1"/>
      <c r="AC350" s="1"/>
      <c r="AD350" s="50"/>
      <c r="AE350" s="1"/>
      <c r="AL350" s="3"/>
      <c r="AM350" s="3"/>
      <c r="AN350" s="1"/>
      <c r="AO350" s="1"/>
      <c r="AP350" s="1"/>
      <c r="AQ350" s="1"/>
      <c r="AR350" s="1"/>
      <c r="AS350" s="1"/>
    </row>
    <row r="351" spans="18:45" s="4" customFormat="1">
      <c r="R351" s="1"/>
      <c r="S351" s="1"/>
      <c r="T351" s="1"/>
      <c r="U351" s="1"/>
      <c r="V351" s="1"/>
      <c r="W351" s="1"/>
      <c r="X351" s="1"/>
      <c r="Y351" s="1"/>
      <c r="Z351" s="1"/>
      <c r="AA351" s="1"/>
      <c r="AB351" s="1"/>
      <c r="AC351" s="1"/>
      <c r="AD351" s="50"/>
      <c r="AE351" s="1"/>
      <c r="AL351" s="3"/>
      <c r="AM351" s="3"/>
      <c r="AN351" s="1"/>
      <c r="AO351" s="1"/>
      <c r="AP351" s="1"/>
      <c r="AQ351" s="1"/>
      <c r="AR351" s="1"/>
      <c r="AS351" s="1"/>
    </row>
    <row r="352" spans="18:45" s="4" customFormat="1">
      <c r="R352" s="1"/>
      <c r="S352" s="1"/>
      <c r="T352" s="1"/>
      <c r="U352" s="1"/>
      <c r="V352" s="1"/>
      <c r="W352" s="1"/>
      <c r="X352" s="1"/>
      <c r="Y352" s="1"/>
      <c r="Z352" s="1"/>
      <c r="AA352" s="1"/>
      <c r="AB352" s="1"/>
      <c r="AC352" s="1"/>
      <c r="AD352" s="50"/>
      <c r="AE352" s="1"/>
      <c r="AL352" s="3"/>
      <c r="AM352" s="3"/>
      <c r="AN352" s="1"/>
      <c r="AO352" s="1"/>
      <c r="AP352" s="1"/>
      <c r="AQ352" s="1"/>
      <c r="AR352" s="1"/>
      <c r="AS352" s="1"/>
    </row>
    <row r="353" spans="18:45" s="4" customFormat="1">
      <c r="R353" s="1"/>
      <c r="S353" s="1"/>
      <c r="T353" s="1"/>
      <c r="U353" s="1"/>
      <c r="V353" s="1"/>
      <c r="W353" s="1"/>
      <c r="X353" s="1"/>
      <c r="Y353" s="1"/>
      <c r="Z353" s="1"/>
      <c r="AA353" s="1"/>
      <c r="AB353" s="1"/>
      <c r="AC353" s="1"/>
      <c r="AD353" s="50"/>
      <c r="AE353" s="1"/>
      <c r="AL353" s="3"/>
      <c r="AM353" s="3"/>
      <c r="AN353" s="1"/>
      <c r="AO353" s="1"/>
      <c r="AP353" s="1"/>
      <c r="AQ353" s="1"/>
      <c r="AR353" s="1"/>
      <c r="AS353" s="1"/>
    </row>
    <row r="354" spans="18:45" s="4" customFormat="1">
      <c r="R354" s="1"/>
      <c r="S354" s="1"/>
      <c r="T354" s="1"/>
      <c r="U354" s="1"/>
      <c r="V354" s="1"/>
      <c r="W354" s="1"/>
      <c r="X354" s="1"/>
      <c r="Y354" s="1"/>
      <c r="Z354" s="1"/>
      <c r="AA354" s="1"/>
      <c r="AB354" s="1"/>
      <c r="AC354" s="1"/>
      <c r="AD354" s="50"/>
      <c r="AE354" s="1"/>
      <c r="AL354" s="3"/>
      <c r="AM354" s="3"/>
      <c r="AN354" s="1"/>
      <c r="AO354" s="1"/>
      <c r="AP354" s="1"/>
      <c r="AQ354" s="1"/>
      <c r="AR354" s="1"/>
      <c r="AS354" s="1"/>
    </row>
    <row r="355" spans="18:45" s="4" customFormat="1">
      <c r="R355" s="1"/>
      <c r="S355" s="1"/>
      <c r="T355" s="1"/>
      <c r="U355" s="1"/>
      <c r="V355" s="1"/>
      <c r="W355" s="1"/>
      <c r="X355" s="1"/>
      <c r="Y355" s="1"/>
      <c r="Z355" s="1"/>
      <c r="AA355" s="1"/>
      <c r="AB355" s="1"/>
      <c r="AC355" s="1"/>
      <c r="AD355" s="50"/>
      <c r="AE355" s="1"/>
      <c r="AL355" s="3"/>
      <c r="AM355" s="3"/>
      <c r="AN355" s="1"/>
      <c r="AO355" s="1"/>
      <c r="AP355" s="1"/>
      <c r="AQ355" s="1"/>
      <c r="AR355" s="1"/>
      <c r="AS355" s="1"/>
    </row>
    <row r="356" spans="18:45" s="4" customFormat="1">
      <c r="R356" s="1"/>
      <c r="S356" s="1"/>
      <c r="T356" s="1"/>
      <c r="U356" s="1"/>
      <c r="V356" s="1"/>
      <c r="W356" s="1"/>
      <c r="X356" s="1"/>
      <c r="Y356" s="1"/>
      <c r="Z356" s="1"/>
      <c r="AA356" s="1"/>
      <c r="AB356" s="1"/>
      <c r="AC356" s="1"/>
      <c r="AD356" s="50"/>
      <c r="AE356" s="1"/>
      <c r="AL356" s="3"/>
      <c r="AM356" s="3"/>
      <c r="AN356" s="1"/>
      <c r="AO356" s="1"/>
      <c r="AP356" s="1"/>
      <c r="AQ356" s="1"/>
      <c r="AR356" s="1"/>
      <c r="AS356" s="1"/>
    </row>
    <row r="357" spans="18:45" s="4" customFormat="1">
      <c r="R357" s="1"/>
      <c r="S357" s="1"/>
      <c r="T357" s="1"/>
      <c r="U357" s="1"/>
      <c r="V357" s="1"/>
      <c r="W357" s="1"/>
      <c r="X357" s="1"/>
      <c r="Y357" s="1"/>
      <c r="Z357" s="1"/>
      <c r="AA357" s="1"/>
      <c r="AB357" s="1"/>
      <c r="AC357" s="1"/>
      <c r="AD357" s="50"/>
      <c r="AE357" s="1"/>
      <c r="AL357" s="3"/>
      <c r="AM357" s="3"/>
      <c r="AN357" s="1"/>
      <c r="AO357" s="1"/>
      <c r="AP357" s="1"/>
      <c r="AQ357" s="1"/>
      <c r="AR357" s="1"/>
      <c r="AS357" s="1"/>
    </row>
    <row r="358" spans="18:45" s="4" customFormat="1">
      <c r="R358" s="1"/>
      <c r="S358" s="1"/>
      <c r="T358" s="1"/>
      <c r="U358" s="1"/>
      <c r="V358" s="1"/>
      <c r="W358" s="1"/>
      <c r="X358" s="1"/>
      <c r="Y358" s="1"/>
      <c r="Z358" s="1"/>
      <c r="AA358" s="1"/>
      <c r="AB358" s="1"/>
      <c r="AC358" s="1"/>
      <c r="AD358" s="50"/>
      <c r="AE358" s="1"/>
      <c r="AL358" s="3"/>
      <c r="AM358" s="3"/>
      <c r="AN358" s="1"/>
      <c r="AO358" s="1"/>
      <c r="AP358" s="1"/>
      <c r="AQ358" s="1"/>
      <c r="AR358" s="1"/>
      <c r="AS358" s="1"/>
    </row>
    <row r="359" spans="18:45" s="4" customFormat="1">
      <c r="R359" s="1"/>
      <c r="S359" s="1"/>
      <c r="T359" s="1"/>
      <c r="U359" s="1"/>
      <c r="V359" s="1"/>
      <c r="W359" s="1"/>
      <c r="X359" s="1"/>
      <c r="Y359" s="1"/>
      <c r="Z359" s="1"/>
      <c r="AA359" s="1"/>
      <c r="AB359" s="1"/>
      <c r="AC359" s="1"/>
      <c r="AD359" s="50"/>
      <c r="AE359" s="1"/>
      <c r="AL359" s="3"/>
      <c r="AM359" s="3"/>
      <c r="AN359" s="1"/>
      <c r="AO359" s="1"/>
      <c r="AP359" s="1"/>
      <c r="AQ359" s="1"/>
      <c r="AR359" s="1"/>
      <c r="AS359" s="1"/>
    </row>
    <row r="360" spans="18:45" s="4" customFormat="1">
      <c r="R360" s="1"/>
      <c r="S360" s="1"/>
      <c r="T360" s="1"/>
      <c r="U360" s="1"/>
      <c r="V360" s="1"/>
      <c r="W360" s="1"/>
      <c r="X360" s="1"/>
      <c r="Y360" s="1"/>
      <c r="Z360" s="1"/>
      <c r="AA360" s="1"/>
      <c r="AB360" s="1"/>
      <c r="AC360" s="1"/>
      <c r="AD360" s="50"/>
      <c r="AE360" s="1"/>
      <c r="AL360" s="3"/>
      <c r="AM360" s="3"/>
      <c r="AN360" s="1"/>
      <c r="AO360" s="1"/>
      <c r="AP360" s="1"/>
      <c r="AQ360" s="1"/>
      <c r="AR360" s="1"/>
      <c r="AS360" s="1"/>
    </row>
    <row r="361" spans="18:45" s="4" customFormat="1">
      <c r="R361" s="1"/>
      <c r="S361" s="1"/>
      <c r="T361" s="1"/>
      <c r="U361" s="1"/>
      <c r="V361" s="1"/>
      <c r="W361" s="1"/>
      <c r="X361" s="1"/>
      <c r="Y361" s="1"/>
      <c r="Z361" s="1"/>
      <c r="AA361" s="1"/>
      <c r="AB361" s="1"/>
      <c r="AC361" s="1"/>
      <c r="AD361" s="50"/>
      <c r="AE361" s="1"/>
      <c r="AL361" s="3"/>
      <c r="AM361" s="3"/>
      <c r="AN361" s="1"/>
      <c r="AO361" s="1"/>
      <c r="AP361" s="1"/>
      <c r="AQ361" s="1"/>
      <c r="AR361" s="1"/>
      <c r="AS361" s="1"/>
    </row>
    <row r="362" spans="18:45" s="4" customFormat="1">
      <c r="R362" s="1"/>
      <c r="S362" s="1"/>
      <c r="T362" s="1"/>
      <c r="U362" s="1"/>
      <c r="V362" s="1"/>
      <c r="W362" s="1"/>
      <c r="X362" s="1"/>
      <c r="Y362" s="1"/>
      <c r="Z362" s="1"/>
      <c r="AA362" s="1"/>
      <c r="AB362" s="1"/>
      <c r="AC362" s="1"/>
      <c r="AD362" s="50"/>
      <c r="AE362" s="1"/>
      <c r="AL362" s="3"/>
      <c r="AM362" s="3"/>
      <c r="AN362" s="1"/>
      <c r="AO362" s="1"/>
      <c r="AP362" s="1"/>
      <c r="AQ362" s="1"/>
      <c r="AR362" s="1"/>
      <c r="AS362" s="1"/>
    </row>
    <row r="363" spans="18:45" s="4" customFormat="1">
      <c r="R363" s="1"/>
      <c r="S363" s="1"/>
      <c r="T363" s="1"/>
      <c r="U363" s="1"/>
      <c r="V363" s="1"/>
      <c r="W363" s="1"/>
      <c r="X363" s="1"/>
      <c r="Y363" s="1"/>
      <c r="Z363" s="1"/>
      <c r="AA363" s="1"/>
      <c r="AB363" s="1"/>
      <c r="AC363" s="1"/>
      <c r="AD363" s="50"/>
      <c r="AE363" s="1"/>
      <c r="AL363" s="3"/>
      <c r="AM363" s="3"/>
      <c r="AN363" s="1"/>
      <c r="AO363" s="1"/>
      <c r="AP363" s="1"/>
      <c r="AQ363" s="1"/>
      <c r="AR363" s="1"/>
      <c r="AS363" s="1"/>
    </row>
    <row r="364" spans="18:45" s="4" customFormat="1">
      <c r="R364" s="1"/>
      <c r="S364" s="1"/>
      <c r="T364" s="1"/>
      <c r="U364" s="1"/>
      <c r="V364" s="1"/>
      <c r="W364" s="1"/>
      <c r="X364" s="1"/>
      <c r="Y364" s="1"/>
      <c r="Z364" s="1"/>
      <c r="AA364" s="1"/>
      <c r="AB364" s="1"/>
      <c r="AC364" s="1"/>
      <c r="AD364" s="50"/>
      <c r="AE364" s="1"/>
      <c r="AL364" s="3"/>
      <c r="AM364" s="3"/>
      <c r="AN364" s="1"/>
      <c r="AO364" s="1"/>
      <c r="AP364" s="1"/>
      <c r="AQ364" s="1"/>
      <c r="AR364" s="1"/>
      <c r="AS364" s="1"/>
    </row>
    <row r="365" spans="18:45" s="4" customFormat="1">
      <c r="R365" s="1"/>
      <c r="S365" s="1"/>
      <c r="T365" s="1"/>
      <c r="U365" s="1"/>
      <c r="V365" s="1"/>
      <c r="W365" s="1"/>
      <c r="X365" s="1"/>
      <c r="Y365" s="1"/>
      <c r="Z365" s="1"/>
      <c r="AA365" s="1"/>
      <c r="AB365" s="1"/>
      <c r="AC365" s="1"/>
      <c r="AD365" s="50"/>
      <c r="AE365" s="1"/>
      <c r="AL365" s="3"/>
      <c r="AM365" s="3"/>
      <c r="AN365" s="1"/>
      <c r="AO365" s="1"/>
      <c r="AP365" s="1"/>
      <c r="AQ365" s="1"/>
      <c r="AR365" s="1"/>
      <c r="AS365" s="1"/>
    </row>
    <row r="366" spans="18:45" s="4" customFormat="1">
      <c r="R366" s="1"/>
      <c r="S366" s="1"/>
      <c r="T366" s="1"/>
      <c r="U366" s="1"/>
      <c r="V366" s="1"/>
      <c r="W366" s="1"/>
      <c r="X366" s="1"/>
      <c r="Y366" s="1"/>
      <c r="Z366" s="1"/>
      <c r="AA366" s="1"/>
      <c r="AB366" s="1"/>
      <c r="AC366" s="1"/>
      <c r="AD366" s="50"/>
      <c r="AE366" s="1"/>
      <c r="AL366" s="3"/>
      <c r="AM366" s="3"/>
      <c r="AN366" s="1"/>
      <c r="AO366" s="1"/>
      <c r="AP366" s="1"/>
      <c r="AQ366" s="1"/>
      <c r="AR366" s="1"/>
      <c r="AS366" s="1"/>
    </row>
    <row r="367" spans="18:45" s="4" customFormat="1">
      <c r="R367" s="1"/>
      <c r="S367" s="1"/>
      <c r="T367" s="1"/>
      <c r="U367" s="1"/>
      <c r="V367" s="1"/>
      <c r="W367" s="1"/>
      <c r="X367" s="1"/>
      <c r="Y367" s="1"/>
      <c r="Z367" s="1"/>
      <c r="AA367" s="1"/>
      <c r="AB367" s="1"/>
      <c r="AC367" s="1"/>
      <c r="AD367" s="50"/>
      <c r="AE367" s="1"/>
      <c r="AL367" s="3"/>
      <c r="AM367" s="3"/>
      <c r="AN367" s="1"/>
      <c r="AO367" s="1"/>
      <c r="AP367" s="1"/>
      <c r="AQ367" s="1"/>
      <c r="AR367" s="1"/>
      <c r="AS367" s="1"/>
    </row>
    <row r="368" spans="18:45" s="4" customFormat="1">
      <c r="R368" s="1"/>
      <c r="S368" s="1"/>
      <c r="T368" s="1"/>
      <c r="U368" s="1"/>
      <c r="V368" s="1"/>
      <c r="W368" s="1"/>
      <c r="X368" s="1"/>
      <c r="Y368" s="1"/>
      <c r="Z368" s="1"/>
      <c r="AA368" s="1"/>
      <c r="AB368" s="1"/>
      <c r="AC368" s="1"/>
      <c r="AD368" s="50"/>
      <c r="AE368" s="1"/>
      <c r="AL368" s="3"/>
      <c r="AM368" s="3"/>
      <c r="AN368" s="1"/>
      <c r="AO368" s="1"/>
      <c r="AP368" s="1"/>
      <c r="AQ368" s="1"/>
      <c r="AR368" s="1"/>
      <c r="AS368" s="1"/>
    </row>
    <row r="369" spans="18:45" s="4" customFormat="1">
      <c r="R369" s="1"/>
      <c r="S369" s="1"/>
      <c r="T369" s="1"/>
      <c r="U369" s="1"/>
      <c r="V369" s="1"/>
      <c r="W369" s="1"/>
      <c r="X369" s="1"/>
      <c r="Y369" s="1"/>
      <c r="Z369" s="1"/>
      <c r="AA369" s="1"/>
      <c r="AB369" s="1"/>
      <c r="AC369" s="1"/>
      <c r="AD369" s="50"/>
      <c r="AE369" s="1"/>
      <c r="AL369" s="3"/>
      <c r="AM369" s="3"/>
      <c r="AN369" s="1"/>
      <c r="AO369" s="1"/>
      <c r="AP369" s="1"/>
      <c r="AQ369" s="1"/>
      <c r="AR369" s="1"/>
      <c r="AS369" s="1"/>
    </row>
    <row r="370" spans="18:45" s="4" customFormat="1">
      <c r="R370" s="1"/>
      <c r="S370" s="1"/>
      <c r="T370" s="1"/>
      <c r="U370" s="1"/>
      <c r="V370" s="1"/>
      <c r="W370" s="1"/>
      <c r="X370" s="1"/>
      <c r="Y370" s="1"/>
      <c r="Z370" s="1"/>
      <c r="AA370" s="1"/>
      <c r="AB370" s="1"/>
      <c r="AC370" s="1"/>
      <c r="AD370" s="50"/>
      <c r="AE370" s="1"/>
      <c r="AL370" s="3"/>
      <c r="AM370" s="3"/>
      <c r="AN370" s="1"/>
      <c r="AO370" s="1"/>
      <c r="AP370" s="1"/>
      <c r="AQ370" s="1"/>
      <c r="AR370" s="1"/>
      <c r="AS370" s="1"/>
    </row>
    <row r="371" spans="18:45" s="4" customFormat="1">
      <c r="R371" s="1"/>
      <c r="S371" s="1"/>
      <c r="T371" s="1"/>
      <c r="U371" s="1"/>
      <c r="V371" s="1"/>
      <c r="W371" s="1"/>
      <c r="X371" s="1"/>
      <c r="Y371" s="1"/>
      <c r="Z371" s="1"/>
      <c r="AA371" s="1"/>
      <c r="AB371" s="1"/>
      <c r="AC371" s="1"/>
      <c r="AD371" s="50"/>
      <c r="AE371" s="1"/>
      <c r="AL371" s="3"/>
      <c r="AM371" s="3"/>
      <c r="AN371" s="1"/>
      <c r="AO371" s="1"/>
      <c r="AP371" s="1"/>
      <c r="AQ371" s="1"/>
      <c r="AR371" s="1"/>
      <c r="AS371" s="1"/>
    </row>
    <row r="372" spans="18:45" s="4" customFormat="1">
      <c r="R372" s="1"/>
      <c r="S372" s="1"/>
      <c r="T372" s="1"/>
      <c r="U372" s="1"/>
      <c r="V372" s="1"/>
      <c r="W372" s="1"/>
      <c r="X372" s="1"/>
      <c r="Y372" s="1"/>
      <c r="Z372" s="1"/>
      <c r="AA372" s="1"/>
      <c r="AB372" s="1"/>
      <c r="AC372" s="1"/>
      <c r="AD372" s="50"/>
      <c r="AE372" s="1"/>
      <c r="AL372" s="3"/>
      <c r="AM372" s="3"/>
      <c r="AN372" s="1"/>
      <c r="AO372" s="1"/>
      <c r="AP372" s="1"/>
      <c r="AQ372" s="1"/>
      <c r="AR372" s="1"/>
      <c r="AS372" s="1"/>
    </row>
    <row r="373" spans="18:45" s="4" customFormat="1">
      <c r="R373" s="1"/>
      <c r="S373" s="1"/>
      <c r="T373" s="1"/>
      <c r="U373" s="1"/>
      <c r="V373" s="1"/>
      <c r="W373" s="1"/>
      <c r="X373" s="1"/>
      <c r="Y373" s="1"/>
      <c r="Z373" s="1"/>
      <c r="AA373" s="1"/>
      <c r="AB373" s="1"/>
      <c r="AC373" s="1"/>
      <c r="AD373" s="50"/>
      <c r="AE373" s="1"/>
      <c r="AL373" s="3"/>
      <c r="AM373" s="3"/>
      <c r="AN373" s="1"/>
      <c r="AO373" s="1"/>
      <c r="AP373" s="1"/>
      <c r="AQ373" s="1"/>
      <c r="AR373" s="1"/>
      <c r="AS373" s="1"/>
    </row>
    <row r="374" spans="18:45" s="4" customFormat="1">
      <c r="R374" s="1"/>
      <c r="S374" s="1"/>
      <c r="T374" s="1"/>
      <c r="U374" s="1"/>
      <c r="V374" s="1"/>
      <c r="W374" s="1"/>
      <c r="X374" s="1"/>
      <c r="Y374" s="1"/>
      <c r="Z374" s="1"/>
      <c r="AA374" s="1"/>
      <c r="AB374" s="1"/>
      <c r="AC374" s="1"/>
      <c r="AD374" s="50"/>
      <c r="AE374" s="1"/>
      <c r="AL374" s="3"/>
      <c r="AM374" s="3"/>
      <c r="AN374" s="1"/>
      <c r="AO374" s="1"/>
      <c r="AP374" s="1"/>
      <c r="AQ374" s="1"/>
      <c r="AR374" s="1"/>
      <c r="AS374" s="1"/>
    </row>
    <row r="375" spans="18:45" s="4" customFormat="1">
      <c r="R375" s="1"/>
      <c r="S375" s="1"/>
      <c r="T375" s="1"/>
      <c r="U375" s="1"/>
      <c r="V375" s="1"/>
      <c r="W375" s="1"/>
      <c r="X375" s="1"/>
      <c r="Y375" s="1"/>
      <c r="Z375" s="1"/>
      <c r="AA375" s="1"/>
      <c r="AB375" s="1"/>
      <c r="AC375" s="1"/>
      <c r="AD375" s="50"/>
      <c r="AE375" s="1"/>
      <c r="AL375" s="3"/>
      <c r="AM375" s="3"/>
      <c r="AN375" s="1"/>
      <c r="AO375" s="1"/>
      <c r="AP375" s="1"/>
      <c r="AQ375" s="1"/>
      <c r="AR375" s="1"/>
      <c r="AS375" s="1"/>
    </row>
    <row r="376" spans="18:45" s="4" customFormat="1">
      <c r="R376" s="1"/>
      <c r="S376" s="1"/>
      <c r="T376" s="1"/>
      <c r="U376" s="1"/>
      <c r="V376" s="1"/>
      <c r="W376" s="1"/>
      <c r="X376" s="1"/>
      <c r="Y376" s="1"/>
      <c r="Z376" s="1"/>
      <c r="AA376" s="1"/>
      <c r="AB376" s="1"/>
      <c r="AC376" s="1"/>
      <c r="AD376" s="50"/>
      <c r="AE376" s="1"/>
      <c r="AL376" s="3"/>
      <c r="AM376" s="3"/>
      <c r="AN376" s="1"/>
      <c r="AO376" s="1"/>
      <c r="AP376" s="1"/>
      <c r="AQ376" s="1"/>
      <c r="AR376" s="1"/>
      <c r="AS376" s="1"/>
    </row>
    <row r="377" spans="18:45" s="4" customFormat="1">
      <c r="R377" s="1"/>
      <c r="S377" s="1"/>
      <c r="T377" s="1"/>
      <c r="U377" s="1"/>
      <c r="V377" s="1"/>
      <c r="W377" s="1"/>
      <c r="X377" s="1"/>
      <c r="Y377" s="1"/>
      <c r="Z377" s="1"/>
      <c r="AA377" s="1"/>
      <c r="AB377" s="1"/>
      <c r="AC377" s="1"/>
      <c r="AD377" s="50"/>
      <c r="AE377" s="1"/>
      <c r="AL377" s="3"/>
      <c r="AM377" s="3"/>
      <c r="AN377" s="1"/>
      <c r="AO377" s="1"/>
      <c r="AP377" s="1"/>
      <c r="AQ377" s="1"/>
      <c r="AR377" s="1"/>
      <c r="AS377" s="1"/>
    </row>
    <row r="378" spans="18:45" s="4" customFormat="1">
      <c r="R378" s="1"/>
      <c r="S378" s="1"/>
      <c r="T378" s="1"/>
      <c r="U378" s="1"/>
      <c r="V378" s="1"/>
      <c r="W378" s="1"/>
      <c r="X378" s="1"/>
      <c r="Y378" s="1"/>
      <c r="Z378" s="1"/>
      <c r="AA378" s="1"/>
      <c r="AB378" s="1"/>
      <c r="AC378" s="1"/>
      <c r="AD378" s="50"/>
      <c r="AE378" s="1"/>
      <c r="AL378" s="3"/>
      <c r="AM378" s="3"/>
      <c r="AN378" s="1"/>
      <c r="AO378" s="1"/>
      <c r="AP378" s="1"/>
      <c r="AQ378" s="1"/>
      <c r="AR378" s="1"/>
      <c r="AS378" s="1"/>
    </row>
    <row r="379" spans="18:45" s="4" customFormat="1">
      <c r="R379" s="1"/>
      <c r="S379" s="1"/>
      <c r="T379" s="1"/>
      <c r="U379" s="1"/>
      <c r="V379" s="1"/>
      <c r="W379" s="1"/>
      <c r="X379" s="1"/>
      <c r="Y379" s="1"/>
      <c r="Z379" s="1"/>
      <c r="AA379" s="1"/>
      <c r="AB379" s="1"/>
      <c r="AC379" s="1"/>
      <c r="AD379" s="50"/>
      <c r="AE379" s="1"/>
      <c r="AL379" s="3"/>
      <c r="AM379" s="3"/>
      <c r="AN379" s="1"/>
      <c r="AO379" s="1"/>
      <c r="AP379" s="1"/>
      <c r="AQ379" s="1"/>
      <c r="AR379" s="1"/>
      <c r="AS379" s="1"/>
    </row>
    <row r="380" spans="18:45" s="4" customFormat="1">
      <c r="R380" s="1"/>
      <c r="S380" s="1"/>
      <c r="T380" s="1"/>
      <c r="U380" s="1"/>
      <c r="V380" s="1"/>
      <c r="W380" s="1"/>
      <c r="X380" s="1"/>
      <c r="Y380" s="1"/>
      <c r="Z380" s="1"/>
      <c r="AA380" s="1"/>
      <c r="AB380" s="1"/>
      <c r="AC380" s="1"/>
      <c r="AD380" s="50"/>
      <c r="AE380" s="1"/>
      <c r="AL380" s="3"/>
      <c r="AM380" s="3"/>
      <c r="AN380" s="1"/>
      <c r="AO380" s="1"/>
      <c r="AP380" s="1"/>
      <c r="AQ380" s="1"/>
      <c r="AR380" s="1"/>
      <c r="AS380" s="1"/>
    </row>
    <row r="381" spans="18:45" s="4" customFormat="1">
      <c r="R381" s="1"/>
      <c r="S381" s="1"/>
      <c r="T381" s="1"/>
      <c r="U381" s="1"/>
      <c r="V381" s="1"/>
      <c r="W381" s="1"/>
      <c r="X381" s="1"/>
      <c r="Y381" s="1"/>
      <c r="Z381" s="1"/>
      <c r="AA381" s="1"/>
      <c r="AB381" s="1"/>
      <c r="AC381" s="1"/>
      <c r="AD381" s="50"/>
      <c r="AE381" s="1"/>
      <c r="AL381" s="3"/>
      <c r="AM381" s="3"/>
      <c r="AN381" s="1"/>
      <c r="AO381" s="1"/>
      <c r="AP381" s="1"/>
      <c r="AQ381" s="1"/>
      <c r="AR381" s="1"/>
      <c r="AS381" s="1"/>
    </row>
    <row r="382" spans="18:45" s="4" customFormat="1">
      <c r="R382" s="1"/>
      <c r="S382" s="1"/>
      <c r="T382" s="1"/>
      <c r="U382" s="1"/>
      <c r="V382" s="1"/>
      <c r="W382" s="1"/>
      <c r="X382" s="1"/>
      <c r="Y382" s="1"/>
      <c r="Z382" s="1"/>
      <c r="AA382" s="1"/>
      <c r="AB382" s="1"/>
      <c r="AC382" s="1"/>
      <c r="AD382" s="50"/>
      <c r="AE382" s="1"/>
      <c r="AL382" s="3"/>
      <c r="AM382" s="3"/>
      <c r="AN382" s="1"/>
      <c r="AO382" s="1"/>
      <c r="AP382" s="1"/>
      <c r="AQ382" s="1"/>
      <c r="AR382" s="1"/>
      <c r="AS382" s="1"/>
    </row>
    <row r="383" spans="18:45" s="4" customFormat="1">
      <c r="R383" s="1"/>
      <c r="S383" s="1"/>
      <c r="T383" s="1"/>
      <c r="U383" s="1"/>
      <c r="V383" s="1"/>
      <c r="W383" s="1"/>
      <c r="X383" s="1"/>
      <c r="Y383" s="1"/>
      <c r="Z383" s="1"/>
      <c r="AA383" s="1"/>
      <c r="AB383" s="1"/>
      <c r="AC383" s="1"/>
      <c r="AD383" s="50"/>
      <c r="AE383" s="1"/>
      <c r="AL383" s="3"/>
      <c r="AM383" s="3"/>
      <c r="AN383" s="1"/>
      <c r="AO383" s="1"/>
      <c r="AP383" s="1"/>
      <c r="AQ383" s="1"/>
      <c r="AR383" s="1"/>
      <c r="AS383" s="1"/>
    </row>
    <row r="384" spans="18:45" s="4" customFormat="1">
      <c r="R384" s="1"/>
      <c r="S384" s="1"/>
      <c r="T384" s="1"/>
      <c r="U384" s="1"/>
      <c r="V384" s="1"/>
      <c r="W384" s="1"/>
      <c r="X384" s="1"/>
      <c r="Y384" s="1"/>
      <c r="Z384" s="1"/>
      <c r="AA384" s="1"/>
      <c r="AB384" s="1"/>
      <c r="AC384" s="1"/>
      <c r="AD384" s="50"/>
      <c r="AE384" s="1"/>
      <c r="AL384" s="3"/>
      <c r="AM384" s="3"/>
      <c r="AN384" s="1"/>
      <c r="AO384" s="1"/>
      <c r="AP384" s="1"/>
      <c r="AQ384" s="1"/>
      <c r="AR384" s="1"/>
      <c r="AS384" s="1"/>
    </row>
    <row r="385" spans="18:45" s="4" customFormat="1">
      <c r="R385" s="1"/>
      <c r="S385" s="1"/>
      <c r="T385" s="1"/>
      <c r="U385" s="1"/>
      <c r="V385" s="1"/>
      <c r="W385" s="1"/>
      <c r="X385" s="1"/>
      <c r="Y385" s="1"/>
      <c r="Z385" s="1"/>
      <c r="AA385" s="1"/>
      <c r="AB385" s="1"/>
      <c r="AC385" s="1"/>
      <c r="AD385" s="50"/>
      <c r="AE385" s="1"/>
      <c r="AL385" s="3"/>
      <c r="AM385" s="3"/>
      <c r="AN385" s="1"/>
      <c r="AO385" s="1"/>
      <c r="AP385" s="1"/>
      <c r="AQ385" s="1"/>
      <c r="AR385" s="1"/>
      <c r="AS385" s="1"/>
    </row>
    <row r="386" spans="18:45" s="4" customFormat="1">
      <c r="R386" s="1"/>
      <c r="S386" s="1"/>
      <c r="T386" s="1"/>
      <c r="U386" s="1"/>
      <c r="V386" s="1"/>
      <c r="W386" s="1"/>
      <c r="X386" s="1"/>
      <c r="Y386" s="1"/>
      <c r="Z386" s="1"/>
      <c r="AA386" s="1"/>
      <c r="AB386" s="1"/>
      <c r="AC386" s="1"/>
      <c r="AD386" s="50"/>
      <c r="AE386" s="1"/>
      <c r="AL386" s="3"/>
      <c r="AM386" s="3"/>
      <c r="AN386" s="1"/>
      <c r="AO386" s="1"/>
      <c r="AP386" s="1"/>
      <c r="AQ386" s="1"/>
      <c r="AR386" s="1"/>
      <c r="AS386" s="1"/>
    </row>
    <row r="387" spans="18:45" s="4" customFormat="1">
      <c r="R387" s="1"/>
      <c r="S387" s="1"/>
      <c r="T387" s="1"/>
      <c r="U387" s="1"/>
      <c r="V387" s="1"/>
      <c r="W387" s="1"/>
      <c r="X387" s="1"/>
      <c r="Y387" s="1"/>
      <c r="Z387" s="1"/>
      <c r="AA387" s="1"/>
      <c r="AB387" s="1"/>
      <c r="AC387" s="1"/>
      <c r="AD387" s="50"/>
      <c r="AE387" s="1"/>
      <c r="AL387" s="3"/>
      <c r="AM387" s="3"/>
      <c r="AN387" s="1"/>
      <c r="AO387" s="1"/>
      <c r="AP387" s="1"/>
      <c r="AQ387" s="1"/>
      <c r="AR387" s="1"/>
      <c r="AS387" s="1"/>
    </row>
    <row r="388" spans="18:45" s="4" customFormat="1">
      <c r="R388" s="1"/>
      <c r="S388" s="1"/>
      <c r="T388" s="1"/>
      <c r="U388" s="1"/>
      <c r="V388" s="1"/>
      <c r="W388" s="1"/>
      <c r="X388" s="1"/>
      <c r="Y388" s="1"/>
      <c r="Z388" s="1"/>
      <c r="AA388" s="1"/>
      <c r="AB388" s="1"/>
      <c r="AC388" s="1"/>
      <c r="AD388" s="50"/>
      <c r="AE388" s="1"/>
      <c r="AL388" s="3"/>
      <c r="AM388" s="3"/>
      <c r="AN388" s="1"/>
      <c r="AO388" s="1"/>
      <c r="AP388" s="1"/>
      <c r="AQ388" s="1"/>
      <c r="AR388" s="1"/>
      <c r="AS388" s="1"/>
    </row>
    <row r="389" spans="18:45" s="4" customFormat="1">
      <c r="R389" s="1"/>
      <c r="S389" s="1"/>
      <c r="T389" s="1"/>
      <c r="U389" s="1"/>
      <c r="V389" s="1"/>
      <c r="W389" s="1"/>
      <c r="X389" s="1"/>
      <c r="Y389" s="1"/>
      <c r="Z389" s="1"/>
      <c r="AA389" s="1"/>
      <c r="AB389" s="1"/>
      <c r="AC389" s="1"/>
      <c r="AD389" s="50"/>
      <c r="AE389" s="1"/>
      <c r="AL389" s="3"/>
      <c r="AM389" s="3"/>
      <c r="AN389" s="1"/>
      <c r="AO389" s="1"/>
      <c r="AP389" s="1"/>
      <c r="AQ389" s="1"/>
      <c r="AR389" s="1"/>
      <c r="AS389" s="1"/>
    </row>
    <row r="390" spans="18:45" s="4" customFormat="1">
      <c r="R390" s="1"/>
      <c r="S390" s="1"/>
      <c r="T390" s="1"/>
      <c r="U390" s="1"/>
      <c r="V390" s="1"/>
      <c r="W390" s="1"/>
      <c r="X390" s="1"/>
      <c r="Y390" s="1"/>
      <c r="Z390" s="1"/>
      <c r="AA390" s="1"/>
      <c r="AB390" s="1"/>
      <c r="AC390" s="1"/>
      <c r="AD390" s="50"/>
      <c r="AE390" s="1"/>
      <c r="AL390" s="3"/>
      <c r="AM390" s="3"/>
      <c r="AN390" s="1"/>
      <c r="AO390" s="1"/>
      <c r="AP390" s="1"/>
      <c r="AQ390" s="1"/>
      <c r="AR390" s="1"/>
      <c r="AS390" s="1"/>
    </row>
    <row r="391" spans="18:45" s="4" customFormat="1">
      <c r="R391" s="1"/>
      <c r="S391" s="1"/>
      <c r="T391" s="1"/>
      <c r="U391" s="1"/>
      <c r="V391" s="1"/>
      <c r="W391" s="1"/>
      <c r="X391" s="1"/>
      <c r="Y391" s="1"/>
      <c r="Z391" s="1"/>
      <c r="AA391" s="1"/>
      <c r="AB391" s="1"/>
      <c r="AC391" s="1"/>
      <c r="AD391" s="50"/>
      <c r="AE391" s="1"/>
      <c r="AL391" s="3"/>
      <c r="AM391" s="3"/>
      <c r="AN391" s="1"/>
      <c r="AO391" s="1"/>
      <c r="AP391" s="1"/>
      <c r="AQ391" s="1"/>
      <c r="AR391" s="1"/>
      <c r="AS391" s="1"/>
    </row>
    <row r="392" spans="18:45" s="4" customFormat="1">
      <c r="R392" s="1"/>
      <c r="S392" s="1"/>
      <c r="T392" s="1"/>
      <c r="U392" s="1"/>
      <c r="V392" s="1"/>
      <c r="W392" s="1"/>
      <c r="X392" s="1"/>
      <c r="Y392" s="1"/>
      <c r="Z392" s="1"/>
      <c r="AA392" s="1"/>
      <c r="AB392" s="1"/>
      <c r="AC392" s="1"/>
      <c r="AD392" s="50"/>
      <c r="AE392" s="1"/>
      <c r="AL392" s="3"/>
      <c r="AM392" s="3"/>
      <c r="AN392" s="1"/>
      <c r="AO392" s="1"/>
      <c r="AP392" s="1"/>
      <c r="AQ392" s="1"/>
      <c r="AR392" s="1"/>
      <c r="AS392" s="1"/>
    </row>
    <row r="393" spans="18:45" s="4" customFormat="1">
      <c r="R393" s="1"/>
      <c r="S393" s="1"/>
      <c r="T393" s="1"/>
      <c r="U393" s="1"/>
      <c r="V393" s="1"/>
      <c r="W393" s="1"/>
      <c r="X393" s="1"/>
      <c r="Y393" s="1"/>
      <c r="Z393" s="1"/>
      <c r="AA393" s="1"/>
      <c r="AB393" s="1"/>
      <c r="AC393" s="1"/>
      <c r="AD393" s="50"/>
      <c r="AE393" s="1"/>
      <c r="AL393" s="3"/>
      <c r="AM393" s="3"/>
      <c r="AN393" s="1"/>
      <c r="AO393" s="1"/>
      <c r="AP393" s="1"/>
      <c r="AQ393" s="1"/>
      <c r="AR393" s="1"/>
      <c r="AS393" s="1"/>
    </row>
    <row r="394" spans="18:45" s="4" customFormat="1">
      <c r="R394" s="1"/>
      <c r="S394" s="1"/>
      <c r="T394" s="1"/>
      <c r="U394" s="1"/>
      <c r="V394" s="1"/>
      <c r="W394" s="1"/>
      <c r="X394" s="1"/>
      <c r="Y394" s="1"/>
      <c r="Z394" s="1"/>
      <c r="AA394" s="1"/>
      <c r="AB394" s="1"/>
      <c r="AC394" s="1"/>
      <c r="AD394" s="50"/>
      <c r="AE394" s="1"/>
      <c r="AL394" s="3"/>
      <c r="AM394" s="3"/>
      <c r="AN394" s="1"/>
      <c r="AO394" s="1"/>
      <c r="AP394" s="1"/>
      <c r="AQ394" s="1"/>
      <c r="AR394" s="1"/>
      <c r="AS394" s="1"/>
    </row>
    <row r="395" spans="18:45" s="4" customFormat="1">
      <c r="R395" s="1"/>
      <c r="S395" s="1"/>
      <c r="T395" s="1"/>
      <c r="U395" s="1"/>
      <c r="V395" s="1"/>
      <c r="W395" s="1"/>
      <c r="X395" s="1"/>
      <c r="Y395" s="1"/>
      <c r="Z395" s="1"/>
      <c r="AA395" s="1"/>
      <c r="AB395" s="1"/>
      <c r="AC395" s="1"/>
      <c r="AD395" s="50"/>
      <c r="AE395" s="1"/>
      <c r="AL395" s="3"/>
      <c r="AM395" s="3"/>
      <c r="AN395" s="1"/>
      <c r="AO395" s="1"/>
      <c r="AP395" s="1"/>
      <c r="AQ395" s="1"/>
      <c r="AR395" s="1"/>
      <c r="AS395" s="1"/>
    </row>
    <row r="396" spans="18:45" s="4" customFormat="1">
      <c r="R396" s="1"/>
      <c r="S396" s="1"/>
      <c r="T396" s="1"/>
      <c r="U396" s="1"/>
      <c r="V396" s="1"/>
      <c r="W396" s="1"/>
      <c r="X396" s="1"/>
      <c r="Y396" s="1"/>
      <c r="Z396" s="1"/>
      <c r="AA396" s="1"/>
      <c r="AB396" s="1"/>
      <c r="AC396" s="1"/>
      <c r="AD396" s="50"/>
      <c r="AE396" s="1"/>
      <c r="AL396" s="3"/>
      <c r="AM396" s="3"/>
      <c r="AN396" s="1"/>
      <c r="AO396" s="1"/>
      <c r="AP396" s="1"/>
      <c r="AQ396" s="1"/>
      <c r="AR396" s="1"/>
      <c r="AS396" s="1"/>
    </row>
    <row r="397" spans="18:45" s="4" customFormat="1">
      <c r="R397" s="1"/>
      <c r="S397" s="1"/>
      <c r="T397" s="1"/>
      <c r="U397" s="1"/>
      <c r="V397" s="1"/>
      <c r="W397" s="1"/>
      <c r="X397" s="1"/>
      <c r="Y397" s="1"/>
      <c r="Z397" s="1"/>
      <c r="AA397" s="1"/>
      <c r="AB397" s="1"/>
      <c r="AC397" s="1"/>
      <c r="AD397" s="50"/>
      <c r="AE397" s="1"/>
      <c r="AL397" s="3"/>
      <c r="AM397" s="3"/>
      <c r="AN397" s="1"/>
      <c r="AO397" s="1"/>
      <c r="AP397" s="1"/>
      <c r="AQ397" s="1"/>
      <c r="AR397" s="1"/>
      <c r="AS397" s="1"/>
    </row>
    <row r="398" spans="18:45" s="4" customFormat="1">
      <c r="R398" s="1"/>
      <c r="S398" s="1"/>
      <c r="T398" s="1"/>
      <c r="U398" s="1"/>
      <c r="V398" s="1"/>
      <c r="W398" s="1"/>
      <c r="X398" s="1"/>
      <c r="Y398" s="1"/>
      <c r="Z398" s="1"/>
      <c r="AA398" s="1"/>
      <c r="AB398" s="1"/>
      <c r="AC398" s="1"/>
      <c r="AD398" s="50"/>
      <c r="AE398" s="1"/>
      <c r="AL398" s="3"/>
      <c r="AM398" s="3"/>
      <c r="AN398" s="1"/>
      <c r="AO398" s="1"/>
      <c r="AP398" s="1"/>
      <c r="AQ398" s="1"/>
      <c r="AR398" s="1"/>
      <c r="AS398" s="1"/>
    </row>
    <row r="399" spans="18:45" s="4" customFormat="1">
      <c r="R399" s="1"/>
      <c r="S399" s="1"/>
      <c r="T399" s="1"/>
      <c r="U399" s="1"/>
      <c r="V399" s="1"/>
      <c r="W399" s="1"/>
      <c r="X399" s="1"/>
      <c r="Y399" s="1"/>
      <c r="Z399" s="1"/>
      <c r="AA399" s="1"/>
      <c r="AB399" s="1"/>
      <c r="AC399" s="1"/>
      <c r="AD399" s="50"/>
      <c r="AE399" s="1"/>
      <c r="AL399" s="3"/>
      <c r="AM399" s="3"/>
      <c r="AN399" s="1"/>
      <c r="AO399" s="1"/>
      <c r="AP399" s="1"/>
      <c r="AQ399" s="1"/>
      <c r="AR399" s="1"/>
      <c r="AS399" s="1"/>
    </row>
    <row r="400" spans="18:45" s="4" customFormat="1">
      <c r="R400" s="1"/>
      <c r="S400" s="1"/>
      <c r="T400" s="1"/>
      <c r="U400" s="1"/>
      <c r="V400" s="1"/>
      <c r="W400" s="1"/>
      <c r="X400" s="1"/>
      <c r="Y400" s="1"/>
      <c r="Z400" s="1"/>
      <c r="AA400" s="1"/>
      <c r="AB400" s="1"/>
      <c r="AC400" s="1"/>
      <c r="AD400" s="50"/>
      <c r="AE400" s="1"/>
      <c r="AL400" s="3"/>
      <c r="AM400" s="3"/>
      <c r="AN400" s="1"/>
      <c r="AO400" s="1"/>
      <c r="AP400" s="1"/>
      <c r="AQ400" s="1"/>
      <c r="AR400" s="1"/>
      <c r="AS400" s="1"/>
    </row>
    <row r="401" spans="18:45" s="4" customFormat="1">
      <c r="R401" s="1"/>
      <c r="S401" s="1"/>
      <c r="T401" s="1"/>
      <c r="U401" s="1"/>
      <c r="V401" s="1"/>
      <c r="W401" s="1"/>
      <c r="X401" s="1"/>
      <c r="Y401" s="1"/>
      <c r="Z401" s="1"/>
      <c r="AA401" s="1"/>
      <c r="AB401" s="1"/>
      <c r="AC401" s="1"/>
      <c r="AD401" s="50"/>
      <c r="AE401" s="1"/>
      <c r="AL401" s="3"/>
      <c r="AM401" s="3"/>
      <c r="AN401" s="1"/>
      <c r="AO401" s="1"/>
      <c r="AP401" s="1"/>
      <c r="AQ401" s="1"/>
      <c r="AR401" s="1"/>
      <c r="AS401" s="1"/>
    </row>
    <row r="402" spans="18:45" s="4" customFormat="1">
      <c r="R402" s="1"/>
      <c r="S402" s="1"/>
      <c r="T402" s="1"/>
      <c r="U402" s="1"/>
      <c r="V402" s="1"/>
      <c r="W402" s="1"/>
      <c r="X402" s="1"/>
      <c r="Y402" s="1"/>
      <c r="Z402" s="1"/>
      <c r="AA402" s="1"/>
      <c r="AB402" s="1"/>
      <c r="AC402" s="1"/>
      <c r="AD402" s="50"/>
      <c r="AE402" s="1"/>
      <c r="AL402" s="3"/>
      <c r="AM402" s="3"/>
      <c r="AN402" s="1"/>
      <c r="AO402" s="1"/>
      <c r="AP402" s="1"/>
      <c r="AQ402" s="1"/>
      <c r="AR402" s="1"/>
      <c r="AS402" s="1"/>
    </row>
    <row r="403" spans="18:45" s="4" customFormat="1">
      <c r="R403" s="1"/>
      <c r="S403" s="1"/>
      <c r="T403" s="1"/>
      <c r="U403" s="1"/>
      <c r="V403" s="1"/>
      <c r="W403" s="1"/>
      <c r="X403" s="1"/>
      <c r="Y403" s="1"/>
      <c r="Z403" s="1"/>
      <c r="AA403" s="1"/>
      <c r="AB403" s="1"/>
      <c r="AC403" s="1"/>
      <c r="AD403" s="50"/>
      <c r="AE403" s="1"/>
      <c r="AL403" s="3"/>
      <c r="AM403" s="3"/>
      <c r="AN403" s="1"/>
      <c r="AO403" s="1"/>
      <c r="AP403" s="1"/>
      <c r="AQ403" s="1"/>
      <c r="AR403" s="1"/>
      <c r="AS403" s="1"/>
    </row>
    <row r="404" spans="18:45" s="4" customFormat="1">
      <c r="R404" s="1"/>
      <c r="S404" s="1"/>
      <c r="T404" s="1"/>
      <c r="U404" s="1"/>
      <c r="V404" s="1"/>
      <c r="W404" s="1"/>
      <c r="X404" s="1"/>
      <c r="Y404" s="1"/>
      <c r="Z404" s="1"/>
      <c r="AA404" s="1"/>
      <c r="AB404" s="1"/>
      <c r="AC404" s="1"/>
      <c r="AD404" s="50"/>
      <c r="AE404" s="1"/>
      <c r="AL404" s="3"/>
      <c r="AM404" s="3"/>
      <c r="AN404" s="1"/>
      <c r="AO404" s="1"/>
      <c r="AP404" s="1"/>
      <c r="AQ404" s="1"/>
      <c r="AR404" s="1"/>
      <c r="AS404" s="1"/>
    </row>
    <row r="405" spans="18:45" s="4" customFormat="1">
      <c r="R405" s="1"/>
      <c r="S405" s="1"/>
      <c r="T405" s="1"/>
      <c r="U405" s="1"/>
      <c r="V405" s="1"/>
      <c r="W405" s="1"/>
      <c r="X405" s="1"/>
      <c r="Y405" s="1"/>
      <c r="Z405" s="1"/>
      <c r="AA405" s="1"/>
      <c r="AB405" s="1"/>
      <c r="AC405" s="1"/>
      <c r="AD405" s="50"/>
      <c r="AE405" s="1"/>
      <c r="AL405" s="3"/>
      <c r="AM405" s="3"/>
      <c r="AN405" s="1"/>
      <c r="AO405" s="1"/>
      <c r="AP405" s="1"/>
      <c r="AQ405" s="1"/>
      <c r="AR405" s="1"/>
      <c r="AS405" s="1"/>
    </row>
    <row r="406" spans="18:45" s="4" customFormat="1">
      <c r="R406" s="1"/>
      <c r="S406" s="1"/>
      <c r="T406" s="1"/>
      <c r="U406" s="1"/>
      <c r="V406" s="1"/>
      <c r="W406" s="1"/>
      <c r="X406" s="1"/>
      <c r="Y406" s="1"/>
      <c r="Z406" s="1"/>
      <c r="AA406" s="1"/>
      <c r="AB406" s="1"/>
      <c r="AC406" s="1"/>
      <c r="AD406" s="50"/>
      <c r="AE406" s="1"/>
      <c r="AL406" s="3"/>
      <c r="AM406" s="3"/>
      <c r="AN406" s="1"/>
      <c r="AO406" s="1"/>
      <c r="AP406" s="1"/>
      <c r="AQ406" s="1"/>
      <c r="AR406" s="1"/>
      <c r="AS406" s="1"/>
    </row>
    <row r="407" spans="18:45" s="4" customFormat="1">
      <c r="R407" s="1"/>
      <c r="S407" s="1"/>
      <c r="T407" s="1"/>
      <c r="U407" s="1"/>
      <c r="V407" s="1"/>
      <c r="W407" s="1"/>
      <c r="X407" s="1"/>
      <c r="Y407" s="1"/>
      <c r="Z407" s="1"/>
      <c r="AA407" s="1"/>
      <c r="AB407" s="1"/>
      <c r="AC407" s="1"/>
      <c r="AD407" s="50"/>
      <c r="AE407" s="1"/>
      <c r="AL407" s="3"/>
      <c r="AM407" s="3"/>
      <c r="AN407" s="1"/>
      <c r="AO407" s="1"/>
      <c r="AP407" s="1"/>
      <c r="AQ407" s="1"/>
      <c r="AR407" s="1"/>
      <c r="AS407" s="1"/>
    </row>
    <row r="408" spans="18:45" s="4" customFormat="1">
      <c r="R408" s="1"/>
      <c r="S408" s="1"/>
      <c r="T408" s="1"/>
      <c r="U408" s="1"/>
      <c r="V408" s="1"/>
      <c r="W408" s="1"/>
      <c r="X408" s="1"/>
      <c r="Y408" s="1"/>
      <c r="Z408" s="1"/>
      <c r="AA408" s="1"/>
      <c r="AB408" s="1"/>
      <c r="AC408" s="1"/>
      <c r="AD408" s="50"/>
      <c r="AE408" s="1"/>
      <c r="AL408" s="3"/>
      <c r="AM408" s="3"/>
      <c r="AN408" s="1"/>
      <c r="AO408" s="1"/>
      <c r="AP408" s="1"/>
      <c r="AQ408" s="1"/>
      <c r="AR408" s="1"/>
      <c r="AS408" s="1"/>
    </row>
    <row r="409" spans="18:45" s="4" customFormat="1">
      <c r="R409" s="1"/>
      <c r="S409" s="1"/>
      <c r="T409" s="1"/>
      <c r="U409" s="1"/>
      <c r="V409" s="1"/>
      <c r="W409" s="1"/>
      <c r="X409" s="1"/>
      <c r="Y409" s="1"/>
      <c r="Z409" s="1"/>
      <c r="AA409" s="1"/>
      <c r="AB409" s="1"/>
      <c r="AC409" s="1"/>
      <c r="AD409" s="50"/>
      <c r="AE409" s="1"/>
      <c r="AL409" s="3"/>
      <c r="AM409" s="3"/>
      <c r="AN409" s="1"/>
      <c r="AO409" s="1"/>
      <c r="AP409" s="1"/>
      <c r="AQ409" s="1"/>
      <c r="AR409" s="1"/>
      <c r="AS409" s="1"/>
    </row>
    <row r="410" spans="18:45" s="4" customFormat="1">
      <c r="R410" s="1"/>
      <c r="S410" s="1"/>
      <c r="T410" s="1"/>
      <c r="U410" s="1"/>
      <c r="V410" s="1"/>
      <c r="W410" s="1"/>
      <c r="X410" s="1"/>
      <c r="Y410" s="1"/>
      <c r="Z410" s="1"/>
      <c r="AA410" s="1"/>
      <c r="AB410" s="1"/>
      <c r="AC410" s="1"/>
      <c r="AD410" s="50"/>
      <c r="AE410" s="1"/>
      <c r="AL410" s="3"/>
      <c r="AM410" s="3"/>
      <c r="AN410" s="1"/>
      <c r="AO410" s="1"/>
      <c r="AP410" s="1"/>
      <c r="AQ410" s="1"/>
      <c r="AR410" s="1"/>
      <c r="AS410" s="1"/>
    </row>
    <row r="411" spans="18:45" s="4" customFormat="1">
      <c r="R411" s="1"/>
      <c r="S411" s="1"/>
      <c r="T411" s="1"/>
      <c r="U411" s="1"/>
      <c r="V411" s="1"/>
      <c r="W411" s="1"/>
      <c r="X411" s="1"/>
      <c r="Y411" s="1"/>
      <c r="Z411" s="1"/>
      <c r="AA411" s="1"/>
      <c r="AB411" s="1"/>
      <c r="AC411" s="1"/>
      <c r="AD411" s="50"/>
      <c r="AE411" s="1"/>
      <c r="AL411" s="3"/>
      <c r="AM411" s="3"/>
      <c r="AN411" s="1"/>
      <c r="AO411" s="1"/>
      <c r="AP411" s="1"/>
      <c r="AQ411" s="1"/>
      <c r="AR411" s="1"/>
      <c r="AS411" s="1"/>
    </row>
    <row r="412" spans="18:45" s="4" customFormat="1">
      <c r="R412" s="1"/>
      <c r="S412" s="1"/>
      <c r="T412" s="1"/>
      <c r="U412" s="1"/>
      <c r="V412" s="1"/>
      <c r="W412" s="1"/>
      <c r="X412" s="1"/>
      <c r="Y412" s="1"/>
      <c r="Z412" s="1"/>
      <c r="AA412" s="1"/>
      <c r="AB412" s="1"/>
      <c r="AC412" s="1"/>
      <c r="AD412" s="50"/>
      <c r="AE412" s="1"/>
      <c r="AL412" s="3"/>
      <c r="AM412" s="3"/>
      <c r="AN412" s="1"/>
      <c r="AO412" s="1"/>
      <c r="AP412" s="1"/>
      <c r="AQ412" s="1"/>
      <c r="AR412" s="1"/>
      <c r="AS412" s="1"/>
    </row>
    <row r="413" spans="18:45" s="4" customFormat="1">
      <c r="R413" s="1"/>
      <c r="S413" s="1"/>
      <c r="T413" s="1"/>
      <c r="U413" s="1"/>
      <c r="V413" s="1"/>
      <c r="W413" s="1"/>
      <c r="X413" s="1"/>
      <c r="Y413" s="1"/>
      <c r="Z413" s="1"/>
      <c r="AA413" s="1"/>
      <c r="AB413" s="1"/>
      <c r="AC413" s="1"/>
      <c r="AD413" s="50"/>
      <c r="AE413" s="1"/>
      <c r="AL413" s="3"/>
      <c r="AM413" s="3"/>
      <c r="AN413" s="1"/>
      <c r="AO413" s="1"/>
      <c r="AP413" s="1"/>
      <c r="AQ413" s="1"/>
      <c r="AR413" s="1"/>
      <c r="AS413" s="1"/>
    </row>
    <row r="414" spans="18:45" s="4" customFormat="1">
      <c r="R414" s="1"/>
      <c r="S414" s="1"/>
      <c r="T414" s="1"/>
      <c r="U414" s="1"/>
      <c r="V414" s="1"/>
      <c r="W414" s="1"/>
      <c r="X414" s="1"/>
      <c r="Y414" s="1"/>
      <c r="Z414" s="1"/>
      <c r="AA414" s="1"/>
      <c r="AB414" s="1"/>
      <c r="AC414" s="1"/>
      <c r="AD414" s="50"/>
      <c r="AE414" s="1"/>
      <c r="AL414" s="3"/>
      <c r="AM414" s="3"/>
      <c r="AN414" s="1"/>
      <c r="AO414" s="1"/>
      <c r="AP414" s="1"/>
      <c r="AQ414" s="1"/>
      <c r="AR414" s="1"/>
      <c r="AS414" s="1"/>
    </row>
    <row r="415" spans="18:45" s="4" customFormat="1">
      <c r="R415" s="1"/>
      <c r="S415" s="1"/>
      <c r="T415" s="1"/>
      <c r="U415" s="1"/>
      <c r="V415" s="1"/>
      <c r="W415" s="1"/>
      <c r="X415" s="1"/>
      <c r="Y415" s="1"/>
      <c r="Z415" s="1"/>
      <c r="AA415" s="1"/>
      <c r="AB415" s="1"/>
      <c r="AC415" s="1"/>
      <c r="AD415" s="50"/>
      <c r="AE415" s="1"/>
      <c r="AL415" s="3"/>
      <c r="AM415" s="3"/>
      <c r="AN415" s="1"/>
      <c r="AO415" s="1"/>
      <c r="AP415" s="1"/>
      <c r="AQ415" s="1"/>
      <c r="AR415" s="1"/>
      <c r="AS415" s="1"/>
    </row>
    <row r="416" spans="18:45" s="4" customFormat="1">
      <c r="R416" s="1"/>
      <c r="S416" s="1"/>
      <c r="T416" s="1"/>
      <c r="U416" s="1"/>
      <c r="V416" s="1"/>
      <c r="W416" s="1"/>
      <c r="X416" s="1"/>
      <c r="Y416" s="1"/>
      <c r="Z416" s="1"/>
      <c r="AA416" s="1"/>
      <c r="AB416" s="1"/>
      <c r="AC416" s="1"/>
      <c r="AD416" s="50"/>
      <c r="AE416" s="1"/>
      <c r="AL416" s="3"/>
      <c r="AM416" s="3"/>
      <c r="AN416" s="1"/>
      <c r="AO416" s="1"/>
      <c r="AP416" s="1"/>
      <c r="AQ416" s="1"/>
      <c r="AR416" s="1"/>
      <c r="AS416" s="1"/>
    </row>
    <row r="417" spans="18:45" s="4" customFormat="1">
      <c r="R417" s="1"/>
      <c r="S417" s="1"/>
      <c r="T417" s="1"/>
      <c r="U417" s="1"/>
      <c r="V417" s="1"/>
      <c r="W417" s="1"/>
      <c r="X417" s="1"/>
      <c r="Y417" s="1"/>
      <c r="Z417" s="1"/>
      <c r="AA417" s="1"/>
      <c r="AB417" s="1"/>
      <c r="AC417" s="1"/>
      <c r="AD417" s="50"/>
      <c r="AE417" s="1"/>
      <c r="AL417" s="3"/>
      <c r="AM417" s="3"/>
      <c r="AN417" s="1"/>
      <c r="AO417" s="1"/>
      <c r="AP417" s="1"/>
      <c r="AQ417" s="1"/>
      <c r="AR417" s="1"/>
      <c r="AS417" s="1"/>
    </row>
    <row r="418" spans="18:45" s="4" customFormat="1">
      <c r="R418" s="1"/>
      <c r="S418" s="1"/>
      <c r="T418" s="1"/>
      <c r="U418" s="1"/>
      <c r="V418" s="1"/>
      <c r="W418" s="1"/>
      <c r="X418" s="1"/>
      <c r="Y418" s="1"/>
      <c r="Z418" s="1"/>
      <c r="AA418" s="1"/>
      <c r="AB418" s="1"/>
      <c r="AC418" s="1"/>
      <c r="AD418" s="50"/>
      <c r="AE418" s="1"/>
      <c r="AL418" s="3"/>
      <c r="AM418" s="3"/>
      <c r="AN418" s="1"/>
      <c r="AO418" s="1"/>
      <c r="AP418" s="1"/>
      <c r="AQ418" s="1"/>
      <c r="AR418" s="1"/>
      <c r="AS418" s="1"/>
    </row>
    <row r="419" spans="18:45" s="4" customFormat="1">
      <c r="R419" s="1"/>
      <c r="S419" s="1"/>
      <c r="T419" s="1"/>
      <c r="U419" s="1"/>
      <c r="V419" s="1"/>
      <c r="W419" s="1"/>
      <c r="X419" s="1"/>
      <c r="Y419" s="1"/>
      <c r="Z419" s="1"/>
      <c r="AA419" s="1"/>
      <c r="AB419" s="1"/>
      <c r="AC419" s="1"/>
      <c r="AD419" s="50"/>
      <c r="AE419" s="1"/>
      <c r="AL419" s="3"/>
      <c r="AM419" s="3"/>
      <c r="AN419" s="1"/>
      <c r="AO419" s="1"/>
      <c r="AP419" s="1"/>
      <c r="AQ419" s="1"/>
      <c r="AR419" s="1"/>
      <c r="AS419" s="1"/>
    </row>
    <row r="420" spans="18:45" s="4" customFormat="1">
      <c r="R420" s="1"/>
      <c r="S420" s="1"/>
      <c r="T420" s="1"/>
      <c r="U420" s="1"/>
      <c r="V420" s="1"/>
      <c r="W420" s="1"/>
      <c r="X420" s="1"/>
      <c r="Y420" s="1"/>
      <c r="Z420" s="1"/>
      <c r="AA420" s="1"/>
      <c r="AB420" s="1"/>
      <c r="AC420" s="1"/>
      <c r="AD420" s="50"/>
      <c r="AE420" s="1"/>
      <c r="AL420" s="3"/>
      <c r="AM420" s="3"/>
      <c r="AN420" s="1"/>
      <c r="AO420" s="1"/>
      <c r="AP420" s="1"/>
      <c r="AQ420" s="1"/>
      <c r="AR420" s="1"/>
      <c r="AS420" s="1"/>
    </row>
    <row r="421" spans="18:45" s="4" customFormat="1">
      <c r="R421" s="1"/>
      <c r="S421" s="1"/>
      <c r="T421" s="1"/>
      <c r="U421" s="1"/>
      <c r="V421" s="1"/>
      <c r="W421" s="1"/>
      <c r="X421" s="1"/>
      <c r="Y421" s="1"/>
      <c r="Z421" s="1"/>
      <c r="AA421" s="1"/>
      <c r="AB421" s="1"/>
      <c r="AC421" s="1"/>
      <c r="AD421" s="50"/>
      <c r="AE421" s="1"/>
      <c r="AL421" s="3"/>
      <c r="AM421" s="3"/>
      <c r="AN421" s="1"/>
      <c r="AO421" s="1"/>
      <c r="AP421" s="1"/>
      <c r="AQ421" s="1"/>
      <c r="AR421" s="1"/>
      <c r="AS421" s="1"/>
    </row>
    <row r="422" spans="18:45" s="4" customFormat="1">
      <c r="R422" s="1"/>
      <c r="S422" s="1"/>
      <c r="T422" s="1"/>
      <c r="U422" s="1"/>
      <c r="V422" s="1"/>
      <c r="W422" s="1"/>
      <c r="X422" s="1"/>
      <c r="Y422" s="1"/>
      <c r="Z422" s="1"/>
      <c r="AA422" s="1"/>
      <c r="AB422" s="1"/>
      <c r="AC422" s="1"/>
      <c r="AD422" s="50"/>
      <c r="AE422" s="1"/>
      <c r="AL422" s="3"/>
      <c r="AM422" s="3"/>
      <c r="AN422" s="1"/>
      <c r="AO422" s="1"/>
      <c r="AP422" s="1"/>
      <c r="AQ422" s="1"/>
      <c r="AR422" s="1"/>
      <c r="AS422" s="1"/>
    </row>
    <row r="423" spans="18:45" s="4" customFormat="1">
      <c r="R423" s="1"/>
      <c r="S423" s="1"/>
      <c r="T423" s="1"/>
      <c r="U423" s="1"/>
      <c r="V423" s="1"/>
      <c r="W423" s="1"/>
      <c r="X423" s="1"/>
      <c r="Y423" s="1"/>
      <c r="Z423" s="1"/>
      <c r="AA423" s="1"/>
      <c r="AB423" s="1"/>
      <c r="AC423" s="1"/>
      <c r="AD423" s="50"/>
      <c r="AE423" s="1"/>
      <c r="AL423" s="3"/>
      <c r="AM423" s="3"/>
      <c r="AN423" s="1"/>
      <c r="AO423" s="1"/>
      <c r="AP423" s="1"/>
      <c r="AQ423" s="1"/>
      <c r="AR423" s="1"/>
      <c r="AS423" s="1"/>
    </row>
    <row r="424" spans="18:45" s="4" customFormat="1">
      <c r="R424" s="1"/>
      <c r="S424" s="1"/>
      <c r="T424" s="1"/>
      <c r="U424" s="1"/>
      <c r="V424" s="1"/>
      <c r="W424" s="1"/>
      <c r="X424" s="1"/>
      <c r="Y424" s="1"/>
      <c r="Z424" s="1"/>
      <c r="AA424" s="1"/>
      <c r="AB424" s="1"/>
      <c r="AC424" s="1"/>
      <c r="AD424" s="50"/>
      <c r="AE424" s="1"/>
      <c r="AL424" s="3"/>
      <c r="AM424" s="3"/>
      <c r="AN424" s="1"/>
      <c r="AO424" s="1"/>
      <c r="AP424" s="1"/>
      <c r="AQ424" s="1"/>
      <c r="AR424" s="1"/>
      <c r="AS424" s="1"/>
    </row>
    <row r="425" spans="18:45" s="4" customFormat="1">
      <c r="R425" s="1"/>
      <c r="S425" s="1"/>
      <c r="T425" s="1"/>
      <c r="U425" s="1"/>
      <c r="V425" s="1"/>
      <c r="W425" s="1"/>
      <c r="X425" s="1"/>
      <c r="Y425" s="1"/>
      <c r="Z425" s="1"/>
      <c r="AA425" s="1"/>
      <c r="AB425" s="1"/>
      <c r="AC425" s="1"/>
      <c r="AD425" s="50"/>
      <c r="AE425" s="1"/>
      <c r="AL425" s="3"/>
      <c r="AM425" s="3"/>
      <c r="AN425" s="1"/>
      <c r="AO425" s="1"/>
      <c r="AP425" s="1"/>
      <c r="AQ425" s="1"/>
      <c r="AR425" s="1"/>
      <c r="AS425" s="1"/>
    </row>
    <row r="426" spans="18:45" s="4" customFormat="1">
      <c r="R426" s="1"/>
      <c r="S426" s="1"/>
      <c r="T426" s="1"/>
      <c r="U426" s="1"/>
      <c r="V426" s="1"/>
      <c r="W426" s="1"/>
      <c r="X426" s="1"/>
      <c r="Y426" s="1"/>
      <c r="Z426" s="1"/>
      <c r="AA426" s="1"/>
      <c r="AB426" s="1"/>
      <c r="AC426" s="1"/>
      <c r="AD426" s="50"/>
      <c r="AE426" s="1"/>
      <c r="AL426" s="3"/>
      <c r="AM426" s="3"/>
      <c r="AN426" s="1"/>
      <c r="AO426" s="1"/>
      <c r="AP426" s="1"/>
      <c r="AQ426" s="1"/>
      <c r="AR426" s="1"/>
      <c r="AS426" s="1"/>
    </row>
    <row r="427" spans="18:45" s="4" customFormat="1">
      <c r="R427" s="1"/>
      <c r="S427" s="1"/>
      <c r="T427" s="1"/>
      <c r="U427" s="1"/>
      <c r="V427" s="1"/>
      <c r="W427" s="1"/>
      <c r="X427" s="1"/>
      <c r="Y427" s="1"/>
      <c r="Z427" s="1"/>
      <c r="AA427" s="1"/>
      <c r="AB427" s="1"/>
      <c r="AC427" s="1"/>
      <c r="AD427" s="50"/>
      <c r="AE427" s="1"/>
      <c r="AL427" s="3"/>
      <c r="AM427" s="3"/>
      <c r="AN427" s="1"/>
      <c r="AO427" s="1"/>
      <c r="AP427" s="1"/>
      <c r="AQ427" s="1"/>
      <c r="AR427" s="1"/>
      <c r="AS427" s="1"/>
    </row>
    <row r="428" spans="18:45" s="4" customFormat="1">
      <c r="R428" s="1"/>
      <c r="S428" s="1"/>
      <c r="T428" s="1"/>
      <c r="U428" s="1"/>
      <c r="V428" s="1"/>
      <c r="W428" s="1"/>
      <c r="X428" s="1"/>
      <c r="Y428" s="1"/>
      <c r="Z428" s="1"/>
      <c r="AA428" s="1"/>
      <c r="AB428" s="1"/>
      <c r="AC428" s="1"/>
      <c r="AD428" s="50"/>
      <c r="AE428" s="1"/>
      <c r="AL428" s="3"/>
      <c r="AM428" s="3"/>
      <c r="AN428" s="1"/>
      <c r="AO428" s="1"/>
      <c r="AP428" s="1"/>
      <c r="AQ428" s="1"/>
      <c r="AR428" s="1"/>
      <c r="AS428" s="1"/>
    </row>
    <row r="429" spans="18:45" s="4" customFormat="1">
      <c r="R429" s="1"/>
      <c r="S429" s="1"/>
      <c r="T429" s="1"/>
      <c r="U429" s="1"/>
      <c r="V429" s="1"/>
      <c r="W429" s="1"/>
      <c r="X429" s="1"/>
      <c r="Y429" s="1"/>
      <c r="Z429" s="1"/>
      <c r="AA429" s="1"/>
      <c r="AB429" s="1"/>
      <c r="AC429" s="1"/>
      <c r="AD429" s="50"/>
      <c r="AE429" s="1"/>
      <c r="AL429" s="3"/>
      <c r="AM429" s="3"/>
      <c r="AN429" s="1"/>
      <c r="AO429" s="1"/>
      <c r="AP429" s="1"/>
      <c r="AQ429" s="1"/>
      <c r="AR429" s="1"/>
      <c r="AS429" s="1"/>
    </row>
    <row r="430" spans="18:45" s="4" customFormat="1">
      <c r="R430" s="1"/>
      <c r="S430" s="1"/>
      <c r="T430" s="1"/>
      <c r="U430" s="1"/>
      <c r="V430" s="1"/>
      <c r="W430" s="1"/>
      <c r="X430" s="1"/>
      <c r="Y430" s="1"/>
      <c r="Z430" s="1"/>
      <c r="AA430" s="1"/>
      <c r="AB430" s="1"/>
      <c r="AC430" s="1"/>
      <c r="AD430" s="50"/>
      <c r="AE430" s="1"/>
      <c r="AL430" s="3"/>
      <c r="AM430" s="3"/>
      <c r="AN430" s="1"/>
      <c r="AO430" s="1"/>
      <c r="AP430" s="1"/>
      <c r="AQ430" s="1"/>
      <c r="AR430" s="1"/>
      <c r="AS430" s="1"/>
    </row>
    <row r="431" spans="18:45" s="4" customFormat="1">
      <c r="R431" s="1"/>
      <c r="S431" s="1"/>
      <c r="T431" s="1"/>
      <c r="U431" s="1"/>
      <c r="V431" s="1"/>
      <c r="W431" s="1"/>
      <c r="X431" s="1"/>
      <c r="Y431" s="1"/>
      <c r="Z431" s="1"/>
      <c r="AA431" s="1"/>
      <c r="AB431" s="1"/>
      <c r="AC431" s="1"/>
      <c r="AD431" s="50"/>
      <c r="AE431" s="1"/>
      <c r="AL431" s="3"/>
      <c r="AM431" s="3"/>
      <c r="AN431" s="1"/>
      <c r="AO431" s="1"/>
      <c r="AP431" s="1"/>
      <c r="AQ431" s="1"/>
      <c r="AR431" s="1"/>
      <c r="AS431" s="1"/>
    </row>
    <row r="432" spans="18:45" s="4" customFormat="1">
      <c r="R432" s="1"/>
      <c r="S432" s="1"/>
      <c r="T432" s="1"/>
      <c r="U432" s="1"/>
      <c r="V432" s="1"/>
      <c r="W432" s="1"/>
      <c r="X432" s="1"/>
      <c r="Y432" s="1"/>
      <c r="Z432" s="1"/>
      <c r="AA432" s="1"/>
      <c r="AB432" s="1"/>
      <c r="AC432" s="1"/>
      <c r="AD432" s="50"/>
      <c r="AE432" s="1"/>
      <c r="AL432" s="3"/>
      <c r="AM432" s="3"/>
      <c r="AN432" s="1"/>
      <c r="AO432" s="1"/>
      <c r="AP432" s="1"/>
      <c r="AQ432" s="1"/>
      <c r="AR432" s="1"/>
      <c r="AS432" s="1"/>
    </row>
    <row r="433" spans="18:45" s="4" customFormat="1">
      <c r="R433" s="1"/>
      <c r="S433" s="1"/>
      <c r="T433" s="1"/>
      <c r="U433" s="1"/>
      <c r="V433" s="1"/>
      <c r="W433" s="1"/>
      <c r="X433" s="1"/>
      <c r="Y433" s="1"/>
      <c r="Z433" s="1"/>
      <c r="AA433" s="1"/>
      <c r="AB433" s="1"/>
      <c r="AC433" s="1"/>
      <c r="AD433" s="50"/>
      <c r="AE433" s="1"/>
      <c r="AL433" s="3"/>
      <c r="AM433" s="3"/>
      <c r="AN433" s="1"/>
      <c r="AO433" s="1"/>
      <c r="AP433" s="1"/>
      <c r="AQ433" s="1"/>
      <c r="AR433" s="1"/>
      <c r="AS433" s="1"/>
    </row>
    <row r="434" spans="18:45" s="4" customFormat="1">
      <c r="R434" s="1"/>
      <c r="S434" s="1"/>
      <c r="T434" s="1"/>
      <c r="U434" s="1"/>
      <c r="V434" s="1"/>
      <c r="W434" s="1"/>
      <c r="X434" s="1"/>
      <c r="Y434" s="1"/>
      <c r="Z434" s="1"/>
      <c r="AA434" s="1"/>
      <c r="AB434" s="1"/>
      <c r="AC434" s="1"/>
      <c r="AD434" s="50"/>
      <c r="AE434" s="1"/>
      <c r="AL434" s="3"/>
      <c r="AM434" s="3"/>
      <c r="AN434" s="1"/>
      <c r="AO434" s="1"/>
      <c r="AP434" s="1"/>
      <c r="AQ434" s="1"/>
      <c r="AR434" s="1"/>
      <c r="AS434" s="1"/>
    </row>
    <row r="435" spans="18:45" s="4" customFormat="1">
      <c r="R435" s="1"/>
      <c r="S435" s="1"/>
      <c r="T435" s="1"/>
      <c r="U435" s="1"/>
      <c r="V435" s="1"/>
      <c r="W435" s="1"/>
      <c r="X435" s="1"/>
      <c r="Y435" s="1"/>
      <c r="Z435" s="1"/>
      <c r="AA435" s="1"/>
      <c r="AB435" s="1"/>
      <c r="AC435" s="1"/>
      <c r="AD435" s="50"/>
      <c r="AE435" s="1"/>
      <c r="AL435" s="3"/>
      <c r="AM435" s="3"/>
      <c r="AN435" s="1"/>
      <c r="AO435" s="1"/>
      <c r="AP435" s="1"/>
      <c r="AQ435" s="1"/>
      <c r="AR435" s="1"/>
      <c r="AS435" s="1"/>
    </row>
    <row r="436" spans="18:45" s="4" customFormat="1">
      <c r="R436" s="1"/>
      <c r="S436" s="1"/>
      <c r="T436" s="1"/>
      <c r="U436" s="1"/>
      <c r="V436" s="1"/>
      <c r="W436" s="1"/>
      <c r="X436" s="1"/>
      <c r="Y436" s="1"/>
      <c r="Z436" s="1"/>
      <c r="AA436" s="1"/>
      <c r="AB436" s="1"/>
      <c r="AC436" s="1"/>
      <c r="AD436" s="50"/>
      <c r="AE436" s="1"/>
      <c r="AL436" s="3"/>
      <c r="AM436" s="3"/>
      <c r="AN436" s="1"/>
      <c r="AO436" s="1"/>
      <c r="AP436" s="1"/>
      <c r="AQ436" s="1"/>
      <c r="AR436" s="1"/>
      <c r="AS436" s="1"/>
    </row>
    <row r="437" spans="18:45" s="4" customFormat="1">
      <c r="R437" s="1"/>
      <c r="S437" s="1"/>
      <c r="T437" s="1"/>
      <c r="U437" s="1"/>
      <c r="V437" s="1"/>
      <c r="W437" s="1"/>
      <c r="X437" s="1"/>
      <c r="Y437" s="1"/>
      <c r="Z437" s="1"/>
      <c r="AA437" s="1"/>
      <c r="AB437" s="1"/>
      <c r="AC437" s="1"/>
      <c r="AD437" s="50"/>
      <c r="AE437" s="1"/>
      <c r="AL437" s="3"/>
      <c r="AM437" s="3"/>
      <c r="AN437" s="1"/>
      <c r="AO437" s="1"/>
      <c r="AP437" s="1"/>
      <c r="AQ437" s="1"/>
      <c r="AR437" s="1"/>
      <c r="AS437" s="1"/>
    </row>
    <row r="438" spans="18:45" s="4" customFormat="1">
      <c r="R438" s="1"/>
      <c r="S438" s="1"/>
      <c r="T438" s="1"/>
      <c r="U438" s="1"/>
      <c r="V438" s="1"/>
      <c r="W438" s="1"/>
      <c r="X438" s="1"/>
      <c r="Y438" s="1"/>
      <c r="Z438" s="1"/>
      <c r="AA438" s="1"/>
      <c r="AB438" s="1"/>
      <c r="AC438" s="1"/>
      <c r="AD438" s="50"/>
      <c r="AE438" s="1"/>
      <c r="AL438" s="3"/>
      <c r="AM438" s="3"/>
      <c r="AN438" s="1"/>
      <c r="AO438" s="1"/>
      <c r="AP438" s="1"/>
      <c r="AQ438" s="1"/>
      <c r="AR438" s="1"/>
      <c r="AS438" s="1"/>
    </row>
    <row r="439" spans="18:45" s="4" customFormat="1">
      <c r="R439" s="1"/>
      <c r="S439" s="1"/>
      <c r="T439" s="1"/>
      <c r="U439" s="1"/>
      <c r="V439" s="1"/>
      <c r="W439" s="1"/>
      <c r="X439" s="1"/>
      <c r="Y439" s="1"/>
      <c r="Z439" s="1"/>
      <c r="AA439" s="1"/>
      <c r="AB439" s="1"/>
      <c r="AC439" s="1"/>
      <c r="AD439" s="50"/>
      <c r="AE439" s="1"/>
      <c r="AL439" s="3"/>
      <c r="AM439" s="3"/>
      <c r="AN439" s="1"/>
      <c r="AO439" s="1"/>
      <c r="AP439" s="1"/>
      <c r="AQ439" s="1"/>
      <c r="AR439" s="1"/>
      <c r="AS439" s="1"/>
    </row>
    <row r="440" spans="18:45" s="4" customFormat="1">
      <c r="R440" s="1"/>
      <c r="S440" s="1"/>
      <c r="T440" s="1"/>
      <c r="U440" s="1"/>
      <c r="V440" s="1"/>
      <c r="W440" s="1"/>
      <c r="X440" s="1"/>
      <c r="Y440" s="1"/>
      <c r="Z440" s="1"/>
      <c r="AA440" s="1"/>
      <c r="AB440" s="1"/>
      <c r="AC440" s="1"/>
      <c r="AD440" s="50"/>
      <c r="AE440" s="1"/>
      <c r="AL440" s="3"/>
      <c r="AM440" s="3"/>
      <c r="AN440" s="1"/>
      <c r="AO440" s="1"/>
      <c r="AP440" s="1"/>
      <c r="AQ440" s="1"/>
      <c r="AR440" s="1"/>
      <c r="AS440" s="1"/>
    </row>
    <row r="441" spans="18:45" s="4" customFormat="1">
      <c r="R441" s="1"/>
      <c r="S441" s="1"/>
      <c r="T441" s="1"/>
      <c r="U441" s="1"/>
      <c r="V441" s="1"/>
      <c r="W441" s="1"/>
      <c r="X441" s="1"/>
      <c r="Y441" s="1"/>
      <c r="Z441" s="1"/>
      <c r="AA441" s="1"/>
      <c r="AB441" s="1"/>
      <c r="AC441" s="1"/>
      <c r="AD441" s="50"/>
      <c r="AE441" s="1"/>
      <c r="AL441" s="3"/>
      <c r="AM441" s="3"/>
      <c r="AN441" s="1"/>
      <c r="AO441" s="1"/>
      <c r="AP441" s="1"/>
      <c r="AQ441" s="1"/>
      <c r="AR441" s="1"/>
      <c r="AS441" s="1"/>
    </row>
    <row r="442" spans="18:45" s="4" customFormat="1">
      <c r="R442" s="1"/>
      <c r="S442" s="1"/>
      <c r="T442" s="1"/>
      <c r="U442" s="1"/>
      <c r="V442" s="1"/>
      <c r="W442" s="1"/>
      <c r="X442" s="1"/>
      <c r="Y442" s="1"/>
      <c r="Z442" s="1"/>
      <c r="AA442" s="1"/>
      <c r="AB442" s="1"/>
      <c r="AC442" s="1"/>
      <c r="AD442" s="50"/>
      <c r="AE442" s="1"/>
      <c r="AL442" s="3"/>
      <c r="AM442" s="3"/>
      <c r="AN442" s="1"/>
      <c r="AO442" s="1"/>
      <c r="AP442" s="1"/>
      <c r="AQ442" s="1"/>
      <c r="AR442" s="1"/>
      <c r="AS442" s="1"/>
    </row>
    <row r="443" spans="18:45" s="4" customFormat="1">
      <c r="R443" s="1"/>
      <c r="S443" s="1"/>
      <c r="T443" s="1"/>
      <c r="U443" s="1"/>
      <c r="V443" s="1"/>
      <c r="W443" s="1"/>
      <c r="X443" s="1"/>
      <c r="Y443" s="1"/>
      <c r="Z443" s="1"/>
      <c r="AA443" s="1"/>
      <c r="AB443" s="1"/>
      <c r="AC443" s="1"/>
      <c r="AD443" s="50"/>
      <c r="AE443" s="1"/>
      <c r="AL443" s="3"/>
      <c r="AM443" s="3"/>
      <c r="AN443" s="1"/>
      <c r="AO443" s="1"/>
      <c r="AP443" s="1"/>
      <c r="AQ443" s="1"/>
      <c r="AR443" s="1"/>
      <c r="AS443" s="1"/>
    </row>
    <row r="444" spans="18:45" s="4" customFormat="1">
      <c r="R444" s="1"/>
      <c r="S444" s="1"/>
      <c r="T444" s="1"/>
      <c r="U444" s="1"/>
      <c r="V444" s="1"/>
      <c r="W444" s="1"/>
      <c r="X444" s="1"/>
      <c r="Y444" s="1"/>
      <c r="Z444" s="1"/>
      <c r="AA444" s="1"/>
      <c r="AB444" s="1"/>
      <c r="AC444" s="1"/>
      <c r="AD444" s="50"/>
      <c r="AE444" s="1"/>
      <c r="AL444" s="3"/>
      <c r="AM444" s="3"/>
      <c r="AN444" s="1"/>
      <c r="AO444" s="1"/>
      <c r="AP444" s="1"/>
      <c r="AQ444" s="1"/>
      <c r="AR444" s="1"/>
      <c r="AS444" s="1"/>
    </row>
    <row r="445" spans="18:45" s="4" customFormat="1">
      <c r="R445" s="1"/>
      <c r="S445" s="1"/>
      <c r="T445" s="1"/>
      <c r="U445" s="1"/>
      <c r="V445" s="1"/>
      <c r="W445" s="1"/>
      <c r="X445" s="1"/>
      <c r="Y445" s="1"/>
      <c r="Z445" s="1"/>
      <c r="AA445" s="1"/>
      <c r="AB445" s="1"/>
      <c r="AC445" s="1"/>
      <c r="AD445" s="50"/>
      <c r="AE445" s="1"/>
      <c r="AL445" s="3"/>
      <c r="AM445" s="3"/>
      <c r="AN445" s="1"/>
      <c r="AO445" s="1"/>
      <c r="AP445" s="1"/>
      <c r="AQ445" s="1"/>
      <c r="AR445" s="1"/>
      <c r="AS445" s="1"/>
    </row>
    <row r="446" spans="18:45" s="4" customFormat="1">
      <c r="R446" s="1"/>
      <c r="S446" s="1"/>
      <c r="T446" s="1"/>
      <c r="U446" s="1"/>
      <c r="V446" s="1"/>
      <c r="W446" s="1"/>
      <c r="X446" s="1"/>
      <c r="Y446" s="1"/>
      <c r="Z446" s="1"/>
      <c r="AA446" s="1"/>
      <c r="AB446" s="1"/>
      <c r="AC446" s="1"/>
      <c r="AD446" s="50"/>
      <c r="AE446" s="1"/>
      <c r="AL446" s="3"/>
      <c r="AM446" s="3"/>
      <c r="AN446" s="1"/>
      <c r="AO446" s="1"/>
      <c r="AP446" s="1"/>
      <c r="AQ446" s="1"/>
      <c r="AR446" s="1"/>
      <c r="AS446" s="1"/>
    </row>
    <row r="447" spans="18:45" s="4" customFormat="1">
      <c r="R447" s="1"/>
      <c r="S447" s="1"/>
      <c r="T447" s="1"/>
      <c r="U447" s="1"/>
      <c r="V447" s="1"/>
      <c r="W447" s="1"/>
      <c r="X447" s="1"/>
      <c r="Y447" s="1"/>
      <c r="Z447" s="1"/>
      <c r="AA447" s="1"/>
      <c r="AB447" s="1"/>
      <c r="AC447" s="1"/>
      <c r="AD447" s="50"/>
      <c r="AE447" s="1"/>
      <c r="AL447" s="3"/>
      <c r="AM447" s="3"/>
      <c r="AN447" s="1"/>
      <c r="AO447" s="1"/>
      <c r="AP447" s="1"/>
      <c r="AQ447" s="1"/>
      <c r="AR447" s="1"/>
      <c r="AS447" s="1"/>
    </row>
    <row r="448" spans="18:45" s="4" customFormat="1">
      <c r="R448" s="1"/>
      <c r="S448" s="1"/>
      <c r="T448" s="1"/>
      <c r="U448" s="1"/>
      <c r="V448" s="1"/>
      <c r="W448" s="1"/>
      <c r="X448" s="1"/>
      <c r="Y448" s="1"/>
      <c r="Z448" s="1"/>
      <c r="AA448" s="1"/>
      <c r="AB448" s="1"/>
      <c r="AC448" s="1"/>
      <c r="AD448" s="50"/>
      <c r="AE448" s="1"/>
      <c r="AL448" s="3"/>
      <c r="AM448" s="3"/>
      <c r="AN448" s="1"/>
      <c r="AO448" s="1"/>
      <c r="AP448" s="1"/>
      <c r="AQ448" s="1"/>
      <c r="AR448" s="1"/>
      <c r="AS448" s="1"/>
    </row>
    <row r="449" spans="18:45" s="4" customFormat="1">
      <c r="R449" s="1"/>
      <c r="S449" s="1"/>
      <c r="T449" s="1"/>
      <c r="U449" s="1"/>
      <c r="V449" s="1"/>
      <c r="W449" s="1"/>
      <c r="X449" s="1"/>
      <c r="Y449" s="1"/>
      <c r="Z449" s="1"/>
      <c r="AA449" s="1"/>
      <c r="AB449" s="1"/>
      <c r="AC449" s="1"/>
      <c r="AD449" s="50"/>
      <c r="AE449" s="1"/>
      <c r="AL449" s="3"/>
      <c r="AM449" s="3"/>
      <c r="AN449" s="1"/>
      <c r="AO449" s="1"/>
      <c r="AP449" s="1"/>
      <c r="AQ449" s="1"/>
      <c r="AR449" s="1"/>
      <c r="AS449" s="1"/>
    </row>
    <row r="450" spans="18:45" s="4" customFormat="1">
      <c r="R450" s="1"/>
      <c r="S450" s="1"/>
      <c r="T450" s="1"/>
      <c r="U450" s="1"/>
      <c r="V450" s="1"/>
      <c r="W450" s="1"/>
      <c r="X450" s="1"/>
      <c r="Y450" s="1"/>
      <c r="Z450" s="1"/>
      <c r="AA450" s="1"/>
      <c r="AB450" s="1"/>
      <c r="AC450" s="1"/>
      <c r="AD450" s="50"/>
      <c r="AE450" s="1"/>
      <c r="AL450" s="3"/>
      <c r="AM450" s="3"/>
      <c r="AN450" s="1"/>
      <c r="AO450" s="1"/>
      <c r="AP450" s="1"/>
      <c r="AQ450" s="1"/>
      <c r="AR450" s="1"/>
      <c r="AS450" s="1"/>
    </row>
    <row r="451" spans="18:45" s="4" customFormat="1">
      <c r="R451" s="1"/>
      <c r="S451" s="1"/>
      <c r="T451" s="1"/>
      <c r="U451" s="1"/>
      <c r="V451" s="1"/>
      <c r="W451" s="1"/>
      <c r="X451" s="1"/>
      <c r="Y451" s="1"/>
      <c r="Z451" s="1"/>
      <c r="AA451" s="1"/>
      <c r="AB451" s="1"/>
      <c r="AC451" s="1"/>
      <c r="AD451" s="50"/>
      <c r="AE451" s="1"/>
      <c r="AL451" s="3"/>
      <c r="AM451" s="3"/>
      <c r="AN451" s="1"/>
      <c r="AO451" s="1"/>
      <c r="AP451" s="1"/>
      <c r="AQ451" s="1"/>
      <c r="AR451" s="1"/>
      <c r="AS451" s="1"/>
    </row>
    <row r="452" spans="18:45" s="4" customFormat="1">
      <c r="R452" s="1"/>
      <c r="S452" s="1"/>
      <c r="T452" s="1"/>
      <c r="U452" s="1"/>
      <c r="V452" s="1"/>
      <c r="W452" s="1"/>
      <c r="X452" s="1"/>
      <c r="Y452" s="1"/>
      <c r="Z452" s="1"/>
      <c r="AA452" s="1"/>
      <c r="AB452" s="1"/>
      <c r="AC452" s="1"/>
      <c r="AD452" s="50"/>
      <c r="AE452" s="1"/>
      <c r="AL452" s="3"/>
      <c r="AM452" s="3"/>
      <c r="AN452" s="1"/>
      <c r="AO452" s="1"/>
      <c r="AP452" s="1"/>
      <c r="AQ452" s="1"/>
      <c r="AR452" s="1"/>
      <c r="AS452" s="1"/>
    </row>
    <row r="453" spans="18:45" s="4" customFormat="1">
      <c r="R453" s="1"/>
      <c r="S453" s="1"/>
      <c r="T453" s="1"/>
      <c r="U453" s="1"/>
      <c r="V453" s="1"/>
      <c r="W453" s="1"/>
      <c r="X453" s="1"/>
      <c r="Y453" s="1"/>
      <c r="Z453" s="1"/>
      <c r="AA453" s="1"/>
      <c r="AB453" s="1"/>
      <c r="AC453" s="1"/>
      <c r="AD453" s="50"/>
      <c r="AE453" s="1"/>
      <c r="AL453" s="3"/>
      <c r="AM453" s="3"/>
      <c r="AN453" s="1"/>
      <c r="AO453" s="1"/>
      <c r="AP453" s="1"/>
      <c r="AQ453" s="1"/>
      <c r="AR453" s="1"/>
      <c r="AS453" s="1"/>
    </row>
    <row r="454" spans="18:45" s="4" customFormat="1">
      <c r="R454" s="1"/>
      <c r="S454" s="1"/>
      <c r="T454" s="1"/>
      <c r="U454" s="1"/>
      <c r="V454" s="1"/>
      <c r="W454" s="1"/>
      <c r="X454" s="1"/>
      <c r="Y454" s="1"/>
      <c r="Z454" s="1"/>
      <c r="AA454" s="1"/>
      <c r="AB454" s="1"/>
      <c r="AC454" s="1"/>
      <c r="AD454" s="50"/>
      <c r="AE454" s="1"/>
      <c r="AL454" s="3"/>
      <c r="AM454" s="3"/>
      <c r="AN454" s="1"/>
      <c r="AO454" s="1"/>
      <c r="AP454" s="1"/>
      <c r="AQ454" s="1"/>
      <c r="AR454" s="1"/>
      <c r="AS454" s="1"/>
    </row>
    <row r="455" spans="18:45" s="4" customFormat="1">
      <c r="R455" s="1"/>
      <c r="S455" s="1"/>
      <c r="T455" s="1"/>
      <c r="U455" s="1"/>
      <c r="V455" s="1"/>
      <c r="W455" s="1"/>
      <c r="X455" s="1"/>
      <c r="Y455" s="1"/>
      <c r="Z455" s="1"/>
      <c r="AA455" s="1"/>
      <c r="AB455" s="1"/>
      <c r="AC455" s="1"/>
      <c r="AD455" s="50"/>
      <c r="AE455" s="1"/>
      <c r="AL455" s="3"/>
      <c r="AM455" s="3"/>
      <c r="AN455" s="1"/>
      <c r="AO455" s="1"/>
      <c r="AP455" s="1"/>
      <c r="AQ455" s="1"/>
      <c r="AR455" s="1"/>
      <c r="AS455" s="1"/>
    </row>
    <row r="456" spans="18:45" s="4" customFormat="1">
      <c r="R456" s="1"/>
      <c r="S456" s="1"/>
      <c r="T456" s="1"/>
      <c r="U456" s="1"/>
      <c r="V456" s="1"/>
      <c r="W456" s="1"/>
      <c r="X456" s="1"/>
      <c r="Y456" s="1"/>
      <c r="Z456" s="1"/>
      <c r="AA456" s="1"/>
      <c r="AB456" s="1"/>
      <c r="AC456" s="1"/>
      <c r="AD456" s="50"/>
      <c r="AE456" s="1"/>
      <c r="AL456" s="3"/>
      <c r="AM456" s="3"/>
      <c r="AN456" s="1"/>
      <c r="AO456" s="1"/>
      <c r="AP456" s="1"/>
      <c r="AQ456" s="1"/>
      <c r="AR456" s="1"/>
      <c r="AS456" s="1"/>
    </row>
    <row r="457" spans="18:45" s="4" customFormat="1">
      <c r="R457" s="1"/>
      <c r="S457" s="1"/>
      <c r="T457" s="1"/>
      <c r="U457" s="1"/>
      <c r="V457" s="1"/>
      <c r="W457" s="1"/>
      <c r="X457" s="1"/>
      <c r="Y457" s="1"/>
      <c r="Z457" s="1"/>
      <c r="AA457" s="1"/>
      <c r="AB457" s="1"/>
      <c r="AC457" s="1"/>
      <c r="AD457" s="50"/>
      <c r="AE457" s="1"/>
      <c r="AL457" s="3"/>
      <c r="AM457" s="3"/>
      <c r="AN457" s="1"/>
      <c r="AO457" s="1"/>
      <c r="AP457" s="1"/>
      <c r="AQ457" s="1"/>
      <c r="AR457" s="1"/>
      <c r="AS457" s="1"/>
    </row>
    <row r="458" spans="18:45" s="4" customFormat="1">
      <c r="R458" s="1"/>
      <c r="S458" s="1"/>
      <c r="T458" s="1"/>
      <c r="U458" s="1"/>
      <c r="V458" s="1"/>
      <c r="W458" s="1"/>
      <c r="X458" s="1"/>
      <c r="Y458" s="1"/>
      <c r="Z458" s="1"/>
      <c r="AA458" s="1"/>
      <c r="AB458" s="1"/>
      <c r="AC458" s="1"/>
      <c r="AD458" s="50"/>
      <c r="AE458" s="1"/>
      <c r="AL458" s="3"/>
      <c r="AM458" s="3"/>
      <c r="AN458" s="1"/>
      <c r="AO458" s="1"/>
      <c r="AP458" s="1"/>
      <c r="AQ458" s="1"/>
      <c r="AR458" s="1"/>
      <c r="AS458" s="1"/>
    </row>
    <row r="459" spans="18:45" s="4" customFormat="1">
      <c r="R459" s="1"/>
      <c r="S459" s="1"/>
      <c r="T459" s="1"/>
      <c r="U459" s="1"/>
      <c r="V459" s="1"/>
      <c r="W459" s="1"/>
      <c r="X459" s="1"/>
      <c r="Y459" s="1"/>
      <c r="Z459" s="1"/>
      <c r="AA459" s="1"/>
      <c r="AB459" s="1"/>
      <c r="AC459" s="1"/>
      <c r="AD459" s="50"/>
      <c r="AE459" s="1"/>
      <c r="AL459" s="3"/>
      <c r="AM459" s="3"/>
      <c r="AN459" s="1"/>
      <c r="AO459" s="1"/>
      <c r="AP459" s="1"/>
      <c r="AQ459" s="1"/>
      <c r="AR459" s="1"/>
      <c r="AS459" s="1"/>
    </row>
    <row r="460" spans="18:45" s="4" customFormat="1">
      <c r="R460" s="1"/>
      <c r="S460" s="1"/>
      <c r="T460" s="1"/>
      <c r="U460" s="1"/>
      <c r="V460" s="1"/>
      <c r="W460" s="1"/>
      <c r="X460" s="1"/>
      <c r="Y460" s="1"/>
      <c r="Z460" s="1"/>
      <c r="AA460" s="1"/>
      <c r="AB460" s="1"/>
      <c r="AC460" s="1"/>
      <c r="AD460" s="50"/>
      <c r="AE460" s="1"/>
      <c r="AL460" s="3"/>
      <c r="AM460" s="3"/>
      <c r="AN460" s="1"/>
      <c r="AO460" s="1"/>
      <c r="AP460" s="1"/>
      <c r="AQ460" s="1"/>
      <c r="AR460" s="1"/>
      <c r="AS460" s="1"/>
    </row>
    <row r="461" spans="18:45" s="4" customFormat="1">
      <c r="R461" s="1"/>
      <c r="S461" s="1"/>
      <c r="T461" s="1"/>
      <c r="U461" s="1"/>
      <c r="V461" s="1"/>
      <c r="W461" s="1"/>
      <c r="X461" s="1"/>
      <c r="Y461" s="1"/>
      <c r="Z461" s="1"/>
      <c r="AA461" s="1"/>
      <c r="AB461" s="1"/>
      <c r="AC461" s="1"/>
      <c r="AD461" s="50"/>
      <c r="AE461" s="1"/>
      <c r="AL461" s="3"/>
      <c r="AM461" s="3"/>
      <c r="AN461" s="1"/>
      <c r="AO461" s="1"/>
      <c r="AP461" s="1"/>
      <c r="AQ461" s="1"/>
      <c r="AR461" s="1"/>
      <c r="AS461" s="1"/>
    </row>
    <row r="462" spans="18:45" s="4" customFormat="1">
      <c r="R462" s="1"/>
      <c r="S462" s="1"/>
      <c r="T462" s="1"/>
      <c r="U462" s="1"/>
      <c r="V462" s="1"/>
      <c r="W462" s="1"/>
      <c r="X462" s="1"/>
      <c r="Y462" s="1"/>
      <c r="Z462" s="1"/>
      <c r="AA462" s="1"/>
      <c r="AB462" s="1"/>
      <c r="AC462" s="1"/>
      <c r="AD462" s="50"/>
      <c r="AE462" s="1"/>
      <c r="AL462" s="3"/>
      <c r="AM462" s="3"/>
      <c r="AN462" s="1"/>
      <c r="AO462" s="1"/>
      <c r="AP462" s="1"/>
      <c r="AQ462" s="1"/>
      <c r="AR462" s="1"/>
      <c r="AS462" s="1"/>
    </row>
    <row r="463" spans="18:45" s="4" customFormat="1">
      <c r="R463" s="1"/>
      <c r="S463" s="1"/>
      <c r="T463" s="1"/>
      <c r="U463" s="1"/>
      <c r="V463" s="1"/>
      <c r="W463" s="1"/>
      <c r="X463" s="1"/>
      <c r="Y463" s="1"/>
      <c r="Z463" s="1"/>
      <c r="AA463" s="1"/>
      <c r="AB463" s="1"/>
      <c r="AC463" s="1"/>
      <c r="AD463" s="50"/>
      <c r="AE463" s="1"/>
      <c r="AL463" s="3"/>
      <c r="AM463" s="3"/>
      <c r="AN463" s="1"/>
      <c r="AO463" s="1"/>
      <c r="AP463" s="1"/>
      <c r="AQ463" s="1"/>
      <c r="AR463" s="1"/>
      <c r="AS463" s="1"/>
    </row>
    <row r="464" spans="18:45" s="4" customFormat="1">
      <c r="R464" s="1"/>
      <c r="S464" s="1"/>
      <c r="T464" s="1"/>
      <c r="U464" s="1"/>
      <c r="V464" s="1"/>
      <c r="W464" s="1"/>
      <c r="X464" s="1"/>
      <c r="Y464" s="1"/>
      <c r="Z464" s="1"/>
      <c r="AA464" s="1"/>
      <c r="AB464" s="1"/>
      <c r="AC464" s="1"/>
      <c r="AD464" s="50"/>
      <c r="AE464" s="1"/>
      <c r="AL464" s="3"/>
      <c r="AM464" s="3"/>
      <c r="AN464" s="1"/>
      <c r="AO464" s="1"/>
      <c r="AP464" s="1"/>
      <c r="AQ464" s="1"/>
      <c r="AR464" s="1"/>
      <c r="AS464" s="1"/>
    </row>
    <row r="465" spans="18:45" s="4" customFormat="1">
      <c r="R465" s="1"/>
      <c r="S465" s="1"/>
      <c r="T465" s="1"/>
      <c r="U465" s="1"/>
      <c r="V465" s="1"/>
      <c r="W465" s="1"/>
      <c r="X465" s="1"/>
      <c r="Y465" s="1"/>
      <c r="Z465" s="1"/>
      <c r="AA465" s="1"/>
      <c r="AB465" s="1"/>
      <c r="AC465" s="1"/>
      <c r="AD465" s="50"/>
      <c r="AE465" s="1"/>
      <c r="AL465" s="3"/>
      <c r="AM465" s="3"/>
      <c r="AN465" s="1"/>
      <c r="AO465" s="1"/>
      <c r="AP465" s="1"/>
      <c r="AQ465" s="1"/>
      <c r="AR465" s="1"/>
      <c r="AS465" s="1"/>
    </row>
    <row r="466" spans="18:45" s="4" customFormat="1">
      <c r="R466" s="1"/>
      <c r="S466" s="1"/>
      <c r="T466" s="1"/>
      <c r="U466" s="1"/>
      <c r="V466" s="1"/>
      <c r="W466" s="1"/>
      <c r="X466" s="1"/>
      <c r="Y466" s="1"/>
      <c r="Z466" s="1"/>
      <c r="AA466" s="1"/>
      <c r="AB466" s="1"/>
      <c r="AC466" s="1"/>
      <c r="AD466" s="50"/>
      <c r="AE466" s="1"/>
      <c r="AL466" s="3"/>
      <c r="AM466" s="3"/>
      <c r="AN466" s="1"/>
      <c r="AO466" s="1"/>
      <c r="AP466" s="1"/>
      <c r="AQ466" s="1"/>
      <c r="AR466" s="1"/>
      <c r="AS466" s="1"/>
    </row>
    <row r="467" spans="18:45" s="4" customFormat="1">
      <c r="R467" s="1"/>
      <c r="S467" s="1"/>
      <c r="T467" s="1"/>
      <c r="U467" s="1"/>
      <c r="V467" s="1"/>
      <c r="W467" s="1"/>
      <c r="X467" s="1"/>
      <c r="Y467" s="1"/>
      <c r="Z467" s="1"/>
      <c r="AA467" s="1"/>
      <c r="AB467" s="1"/>
      <c r="AC467" s="1"/>
      <c r="AD467" s="50"/>
      <c r="AE467" s="1"/>
      <c r="AL467" s="3"/>
      <c r="AM467" s="3"/>
      <c r="AN467" s="1"/>
      <c r="AO467" s="1"/>
      <c r="AP467" s="1"/>
      <c r="AQ467" s="1"/>
      <c r="AR467" s="1"/>
      <c r="AS467" s="1"/>
    </row>
    <row r="468" spans="18:45" s="4" customFormat="1">
      <c r="R468" s="1"/>
      <c r="S468" s="1"/>
      <c r="T468" s="1"/>
      <c r="U468" s="1"/>
      <c r="V468" s="1"/>
      <c r="W468" s="1"/>
      <c r="X468" s="1"/>
      <c r="Y468" s="1"/>
      <c r="Z468" s="1"/>
      <c r="AA468" s="1"/>
      <c r="AB468" s="1"/>
      <c r="AC468" s="1"/>
      <c r="AD468" s="50"/>
      <c r="AE468" s="1"/>
      <c r="AL468" s="3"/>
      <c r="AM468" s="3"/>
      <c r="AN468" s="1"/>
      <c r="AO468" s="1"/>
      <c r="AP468" s="1"/>
      <c r="AQ468" s="1"/>
      <c r="AR468" s="1"/>
      <c r="AS468" s="1"/>
    </row>
    <row r="469" spans="18:45" s="4" customFormat="1">
      <c r="R469" s="1"/>
      <c r="S469" s="1"/>
      <c r="T469" s="1"/>
      <c r="U469" s="1"/>
      <c r="V469" s="1"/>
      <c r="W469" s="1"/>
      <c r="X469" s="1"/>
      <c r="Y469" s="1"/>
      <c r="Z469" s="1"/>
      <c r="AA469" s="1"/>
      <c r="AB469" s="1"/>
      <c r="AC469" s="1"/>
      <c r="AD469" s="50"/>
      <c r="AE469" s="1"/>
      <c r="AL469" s="3"/>
      <c r="AM469" s="3"/>
      <c r="AN469" s="1"/>
      <c r="AO469" s="1"/>
      <c r="AP469" s="1"/>
      <c r="AQ469" s="1"/>
      <c r="AR469" s="1"/>
      <c r="AS469" s="1"/>
    </row>
    <row r="470" spans="18:45" s="4" customFormat="1">
      <c r="R470" s="1"/>
      <c r="S470" s="1"/>
      <c r="T470" s="1"/>
      <c r="U470" s="1"/>
      <c r="V470" s="1"/>
      <c r="W470" s="1"/>
      <c r="X470" s="1"/>
      <c r="Y470" s="1"/>
      <c r="Z470" s="1"/>
      <c r="AA470" s="1"/>
      <c r="AB470" s="1"/>
      <c r="AC470" s="1"/>
      <c r="AD470" s="50"/>
      <c r="AE470" s="1"/>
      <c r="AL470" s="3"/>
      <c r="AM470" s="3"/>
      <c r="AN470" s="1"/>
      <c r="AO470" s="1"/>
      <c r="AP470" s="1"/>
      <c r="AQ470" s="1"/>
      <c r="AR470" s="1"/>
      <c r="AS470" s="1"/>
    </row>
    <row r="471" spans="18:45" s="4" customFormat="1">
      <c r="R471" s="1"/>
      <c r="S471" s="1"/>
      <c r="T471" s="1"/>
      <c r="U471" s="1"/>
      <c r="V471" s="1"/>
      <c r="W471" s="1"/>
      <c r="X471" s="1"/>
      <c r="Y471" s="1"/>
      <c r="Z471" s="1"/>
      <c r="AA471" s="1"/>
      <c r="AB471" s="1"/>
      <c r="AC471" s="1"/>
      <c r="AD471" s="50"/>
      <c r="AE471" s="1"/>
      <c r="AL471" s="3"/>
      <c r="AM471" s="3"/>
      <c r="AN471" s="1"/>
      <c r="AO471" s="1"/>
      <c r="AP471" s="1"/>
      <c r="AQ471" s="1"/>
      <c r="AR471" s="1"/>
      <c r="AS471" s="1"/>
    </row>
    <row r="472" spans="18:45" s="4" customFormat="1">
      <c r="R472" s="1"/>
      <c r="S472" s="1"/>
      <c r="T472" s="1"/>
      <c r="U472" s="1"/>
      <c r="V472" s="1"/>
      <c r="W472" s="1"/>
      <c r="X472" s="1"/>
      <c r="Y472" s="1"/>
      <c r="Z472" s="1"/>
      <c r="AA472" s="1"/>
      <c r="AB472" s="1"/>
      <c r="AC472" s="1"/>
      <c r="AD472" s="50"/>
      <c r="AE472" s="1"/>
      <c r="AL472" s="3"/>
      <c r="AM472" s="3"/>
      <c r="AN472" s="1"/>
      <c r="AO472" s="1"/>
      <c r="AP472" s="1"/>
      <c r="AQ472" s="1"/>
      <c r="AR472" s="1"/>
      <c r="AS472" s="1"/>
    </row>
    <row r="473" spans="18:45" s="4" customFormat="1">
      <c r="R473" s="1"/>
      <c r="S473" s="1"/>
      <c r="T473" s="1"/>
      <c r="U473" s="1"/>
      <c r="V473" s="1"/>
      <c r="W473" s="1"/>
      <c r="X473" s="1"/>
      <c r="Y473" s="1"/>
      <c r="Z473" s="1"/>
      <c r="AA473" s="1"/>
      <c r="AB473" s="1"/>
      <c r="AC473" s="1"/>
      <c r="AD473" s="50"/>
      <c r="AE473" s="1"/>
      <c r="AL473" s="3"/>
      <c r="AM473" s="3"/>
      <c r="AN473" s="1"/>
      <c r="AO473" s="1"/>
      <c r="AP473" s="1"/>
      <c r="AQ473" s="1"/>
      <c r="AR473" s="1"/>
      <c r="AS473" s="1"/>
    </row>
    <row r="474" spans="18:45" s="4" customFormat="1">
      <c r="R474" s="1"/>
      <c r="S474" s="1"/>
      <c r="T474" s="1"/>
      <c r="U474" s="1"/>
      <c r="V474" s="1"/>
      <c r="W474" s="1"/>
      <c r="X474" s="1"/>
      <c r="Y474" s="1"/>
      <c r="Z474" s="1"/>
      <c r="AA474" s="1"/>
      <c r="AB474" s="1"/>
      <c r="AC474" s="1"/>
      <c r="AD474" s="50"/>
      <c r="AE474" s="1"/>
      <c r="AL474" s="3"/>
      <c r="AM474" s="3"/>
      <c r="AN474" s="1"/>
      <c r="AO474" s="1"/>
      <c r="AP474" s="1"/>
      <c r="AQ474" s="1"/>
      <c r="AR474" s="1"/>
      <c r="AS474" s="1"/>
    </row>
    <row r="475" spans="18:45" s="4" customFormat="1">
      <c r="R475" s="1"/>
      <c r="S475" s="1"/>
      <c r="T475" s="1"/>
      <c r="U475" s="1"/>
      <c r="V475" s="1"/>
      <c r="W475" s="1"/>
      <c r="X475" s="1"/>
      <c r="Y475" s="1"/>
      <c r="Z475" s="1"/>
      <c r="AA475" s="1"/>
      <c r="AB475" s="1"/>
      <c r="AC475" s="1"/>
      <c r="AD475" s="50"/>
      <c r="AE475" s="1"/>
      <c r="AL475" s="3"/>
      <c r="AM475" s="3"/>
      <c r="AN475" s="1"/>
      <c r="AO475" s="1"/>
      <c r="AP475" s="1"/>
      <c r="AQ475" s="1"/>
      <c r="AR475" s="1"/>
      <c r="AS475" s="1"/>
    </row>
    <row r="476" spans="18:45" s="4" customFormat="1">
      <c r="R476" s="1"/>
      <c r="S476" s="1"/>
      <c r="T476" s="1"/>
      <c r="U476" s="1"/>
      <c r="V476" s="1"/>
      <c r="W476" s="1"/>
      <c r="X476" s="1"/>
      <c r="Y476" s="1"/>
      <c r="Z476" s="1"/>
      <c r="AA476" s="1"/>
      <c r="AB476" s="1"/>
      <c r="AC476" s="1"/>
      <c r="AD476" s="50"/>
      <c r="AE476" s="1"/>
      <c r="AL476" s="3"/>
      <c r="AM476" s="3"/>
      <c r="AN476" s="1"/>
      <c r="AO476" s="1"/>
      <c r="AP476" s="1"/>
      <c r="AQ476" s="1"/>
      <c r="AR476" s="1"/>
      <c r="AS476" s="1"/>
    </row>
    <row r="477" spans="18:45" s="4" customFormat="1">
      <c r="R477" s="1"/>
      <c r="S477" s="1"/>
      <c r="T477" s="1"/>
      <c r="U477" s="1"/>
      <c r="V477" s="1"/>
      <c r="W477" s="1"/>
      <c r="X477" s="1"/>
      <c r="Y477" s="1"/>
      <c r="Z477" s="1"/>
      <c r="AA477" s="1"/>
      <c r="AB477" s="1"/>
      <c r="AC477" s="1"/>
      <c r="AD477" s="50"/>
      <c r="AE477" s="1"/>
      <c r="AL477" s="3"/>
      <c r="AM477" s="3"/>
      <c r="AN477" s="1"/>
      <c r="AO477" s="1"/>
      <c r="AP477" s="1"/>
      <c r="AQ477" s="1"/>
      <c r="AR477" s="1"/>
      <c r="AS477" s="1"/>
    </row>
    <row r="478" spans="18:45" s="4" customFormat="1">
      <c r="R478" s="1"/>
      <c r="S478" s="1"/>
      <c r="T478" s="1"/>
      <c r="U478" s="1"/>
      <c r="V478" s="1"/>
      <c r="W478" s="1"/>
      <c r="X478" s="1"/>
      <c r="Y478" s="1"/>
      <c r="Z478" s="1"/>
      <c r="AA478" s="1"/>
      <c r="AB478" s="1"/>
      <c r="AC478" s="1"/>
      <c r="AD478" s="50"/>
      <c r="AE478" s="1"/>
      <c r="AL478" s="3"/>
      <c r="AM478" s="3"/>
      <c r="AN478" s="1"/>
      <c r="AO478" s="1"/>
      <c r="AP478" s="1"/>
      <c r="AQ478" s="1"/>
      <c r="AR478" s="1"/>
      <c r="AS478" s="1"/>
    </row>
    <row r="479" spans="18:45" s="4" customFormat="1">
      <c r="R479" s="1"/>
      <c r="S479" s="1"/>
      <c r="T479" s="1"/>
      <c r="U479" s="1"/>
      <c r="V479" s="1"/>
      <c r="W479" s="1"/>
      <c r="X479" s="1"/>
      <c r="Y479" s="1"/>
      <c r="Z479" s="1"/>
      <c r="AA479" s="1"/>
      <c r="AB479" s="1"/>
      <c r="AC479" s="1"/>
      <c r="AD479" s="50"/>
      <c r="AE479" s="1"/>
      <c r="AL479" s="3"/>
      <c r="AM479" s="3"/>
      <c r="AN479" s="1"/>
      <c r="AO479" s="1"/>
      <c r="AP479" s="1"/>
      <c r="AQ479" s="1"/>
      <c r="AR479" s="1"/>
      <c r="AS479" s="1"/>
    </row>
    <row r="480" spans="18:45" s="4" customFormat="1">
      <c r="R480" s="1"/>
      <c r="S480" s="1"/>
      <c r="T480" s="1"/>
      <c r="U480" s="1"/>
      <c r="V480" s="1"/>
      <c r="W480" s="1"/>
      <c r="X480" s="1"/>
      <c r="Y480" s="1"/>
      <c r="Z480" s="1"/>
      <c r="AA480" s="1"/>
      <c r="AB480" s="1"/>
      <c r="AC480" s="1"/>
      <c r="AD480" s="50"/>
      <c r="AE480" s="1"/>
      <c r="AL480" s="3"/>
      <c r="AM480" s="3"/>
      <c r="AN480" s="1"/>
      <c r="AO480" s="1"/>
      <c r="AP480" s="1"/>
      <c r="AQ480" s="1"/>
      <c r="AR480" s="1"/>
      <c r="AS480" s="1"/>
    </row>
    <row r="481" spans="18:45" s="4" customFormat="1">
      <c r="R481" s="1"/>
      <c r="S481" s="1"/>
      <c r="T481" s="1"/>
      <c r="U481" s="1"/>
      <c r="V481" s="1"/>
      <c r="W481" s="1"/>
      <c r="X481" s="1"/>
      <c r="Y481" s="1"/>
      <c r="Z481" s="1"/>
      <c r="AA481" s="1"/>
      <c r="AB481" s="1"/>
      <c r="AC481" s="1"/>
      <c r="AD481" s="50"/>
      <c r="AE481" s="1"/>
      <c r="AL481" s="3"/>
      <c r="AM481" s="3"/>
      <c r="AN481" s="1"/>
      <c r="AO481" s="1"/>
      <c r="AP481" s="1"/>
      <c r="AQ481" s="1"/>
      <c r="AR481" s="1"/>
      <c r="AS481" s="1"/>
    </row>
    <row r="482" spans="18:45" s="4" customFormat="1">
      <c r="R482" s="1"/>
      <c r="S482" s="1"/>
      <c r="T482" s="1"/>
      <c r="U482" s="1"/>
      <c r="V482" s="1"/>
      <c r="W482" s="1"/>
      <c r="X482" s="1"/>
      <c r="Y482" s="1"/>
      <c r="Z482" s="1"/>
      <c r="AA482" s="1"/>
      <c r="AB482" s="1"/>
      <c r="AC482" s="1"/>
      <c r="AD482" s="50"/>
      <c r="AE482" s="1"/>
      <c r="AL482" s="3"/>
      <c r="AM482" s="3"/>
      <c r="AN482" s="1"/>
      <c r="AO482" s="1"/>
      <c r="AP482" s="1"/>
      <c r="AQ482" s="1"/>
      <c r="AR482" s="1"/>
      <c r="AS482" s="1"/>
    </row>
    <row r="483" spans="18:45" s="4" customFormat="1">
      <c r="R483" s="1"/>
      <c r="S483" s="1"/>
      <c r="T483" s="1"/>
      <c r="U483" s="1"/>
      <c r="V483" s="1"/>
      <c r="W483" s="1"/>
      <c r="X483" s="1"/>
      <c r="Y483" s="1"/>
      <c r="Z483" s="1"/>
      <c r="AA483" s="1"/>
      <c r="AB483" s="1"/>
      <c r="AC483" s="1"/>
      <c r="AD483" s="50"/>
      <c r="AE483" s="1"/>
      <c r="AL483" s="3"/>
      <c r="AM483" s="3"/>
      <c r="AN483" s="1"/>
      <c r="AO483" s="1"/>
      <c r="AP483" s="1"/>
      <c r="AQ483" s="1"/>
      <c r="AR483" s="1"/>
      <c r="AS483" s="1"/>
    </row>
    <row r="484" spans="18:45" s="4" customFormat="1">
      <c r="R484" s="1"/>
      <c r="S484" s="1"/>
      <c r="T484" s="1"/>
      <c r="U484" s="1"/>
      <c r="V484" s="1"/>
      <c r="W484" s="1"/>
      <c r="X484" s="1"/>
      <c r="Y484" s="1"/>
      <c r="Z484" s="1"/>
      <c r="AA484" s="1"/>
      <c r="AB484" s="1"/>
      <c r="AC484" s="1"/>
      <c r="AD484" s="50"/>
      <c r="AE484" s="1"/>
      <c r="AL484" s="3"/>
      <c r="AM484" s="3"/>
      <c r="AN484" s="1"/>
      <c r="AO484" s="1"/>
      <c r="AP484" s="1"/>
      <c r="AQ484" s="1"/>
      <c r="AR484" s="1"/>
      <c r="AS484" s="1"/>
    </row>
    <row r="485" spans="18:45" s="4" customFormat="1">
      <c r="R485" s="1"/>
      <c r="S485" s="1"/>
      <c r="T485" s="1"/>
      <c r="U485" s="1"/>
      <c r="V485" s="1"/>
      <c r="W485" s="1"/>
      <c r="X485" s="1"/>
      <c r="Y485" s="1"/>
      <c r="Z485" s="1"/>
      <c r="AA485" s="1"/>
      <c r="AB485" s="1"/>
      <c r="AC485" s="1"/>
      <c r="AD485" s="50"/>
      <c r="AE485" s="1"/>
      <c r="AL485" s="3"/>
      <c r="AM485" s="3"/>
      <c r="AN485" s="1"/>
      <c r="AO485" s="1"/>
      <c r="AP485" s="1"/>
      <c r="AQ485" s="1"/>
      <c r="AR485" s="1"/>
      <c r="AS485" s="1"/>
    </row>
    <row r="486" spans="18:45" s="4" customFormat="1">
      <c r="R486" s="1"/>
      <c r="S486" s="1"/>
      <c r="T486" s="1"/>
      <c r="U486" s="1"/>
      <c r="V486" s="1"/>
      <c r="W486" s="1"/>
      <c r="X486" s="1"/>
      <c r="Y486" s="1"/>
      <c r="Z486" s="1"/>
      <c r="AA486" s="1"/>
      <c r="AB486" s="1"/>
      <c r="AC486" s="1"/>
      <c r="AD486" s="50"/>
      <c r="AE486" s="1"/>
      <c r="AL486" s="3"/>
      <c r="AM486" s="3"/>
      <c r="AN486" s="1"/>
      <c r="AO486" s="1"/>
      <c r="AP486" s="1"/>
      <c r="AQ486" s="1"/>
      <c r="AR486" s="1"/>
      <c r="AS486" s="1"/>
    </row>
    <row r="487" spans="18:45" s="4" customFormat="1">
      <c r="R487" s="1"/>
      <c r="S487" s="1"/>
      <c r="T487" s="1"/>
      <c r="U487" s="1"/>
      <c r="V487" s="1"/>
      <c r="W487" s="1"/>
      <c r="X487" s="1"/>
      <c r="Y487" s="1"/>
      <c r="Z487" s="1"/>
      <c r="AA487" s="1"/>
      <c r="AB487" s="1"/>
      <c r="AC487" s="1"/>
      <c r="AD487" s="50"/>
      <c r="AE487" s="1"/>
      <c r="AL487" s="3"/>
      <c r="AM487" s="3"/>
      <c r="AN487" s="1"/>
      <c r="AO487" s="1"/>
      <c r="AP487" s="1"/>
      <c r="AQ487" s="1"/>
      <c r="AR487" s="1"/>
      <c r="AS487" s="1"/>
    </row>
    <row r="488" spans="18:45" s="4" customFormat="1">
      <c r="R488" s="1"/>
      <c r="S488" s="1"/>
      <c r="T488" s="1"/>
      <c r="U488" s="1"/>
      <c r="V488" s="1"/>
      <c r="W488" s="1"/>
      <c r="X488" s="1"/>
      <c r="Y488" s="1"/>
      <c r="Z488" s="1"/>
      <c r="AA488" s="1"/>
      <c r="AB488" s="1"/>
      <c r="AC488" s="1"/>
      <c r="AD488" s="50"/>
      <c r="AE488" s="1"/>
      <c r="AL488" s="3"/>
      <c r="AM488" s="3"/>
      <c r="AN488" s="1"/>
      <c r="AO488" s="1"/>
      <c r="AP488" s="1"/>
      <c r="AQ488" s="1"/>
      <c r="AR488" s="1"/>
      <c r="AS488" s="1"/>
    </row>
    <row r="489" spans="18:45" s="4" customFormat="1">
      <c r="R489" s="1"/>
      <c r="S489" s="1"/>
      <c r="T489" s="1"/>
      <c r="U489" s="1"/>
      <c r="V489" s="1"/>
      <c r="W489" s="1"/>
      <c r="X489" s="1"/>
      <c r="Y489" s="1"/>
      <c r="Z489" s="1"/>
      <c r="AA489" s="1"/>
      <c r="AB489" s="1"/>
      <c r="AC489" s="1"/>
      <c r="AD489" s="50"/>
      <c r="AE489" s="1"/>
      <c r="AL489" s="3"/>
      <c r="AM489" s="3"/>
      <c r="AN489" s="1"/>
      <c r="AO489" s="1"/>
      <c r="AP489" s="1"/>
      <c r="AQ489" s="1"/>
      <c r="AR489" s="1"/>
      <c r="AS489" s="1"/>
    </row>
    <row r="490" spans="18:45" s="4" customFormat="1">
      <c r="R490" s="1"/>
      <c r="S490" s="1"/>
      <c r="T490" s="1"/>
      <c r="U490" s="1"/>
      <c r="V490" s="1"/>
      <c r="W490" s="1"/>
      <c r="X490" s="1"/>
      <c r="Y490" s="1"/>
      <c r="Z490" s="1"/>
      <c r="AA490" s="1"/>
      <c r="AB490" s="1"/>
      <c r="AC490" s="1"/>
      <c r="AD490" s="50"/>
      <c r="AE490" s="1"/>
      <c r="AL490" s="3"/>
      <c r="AM490" s="3"/>
      <c r="AN490" s="1"/>
      <c r="AO490" s="1"/>
      <c r="AP490" s="1"/>
      <c r="AQ490" s="1"/>
      <c r="AR490" s="1"/>
      <c r="AS490" s="1"/>
    </row>
    <row r="491" spans="18:45" s="4" customFormat="1">
      <c r="R491" s="1"/>
      <c r="S491" s="1"/>
      <c r="T491" s="1"/>
      <c r="U491" s="1"/>
      <c r="V491" s="1"/>
      <c r="W491" s="1"/>
      <c r="X491" s="1"/>
      <c r="Y491" s="1"/>
      <c r="Z491" s="1"/>
      <c r="AA491" s="1"/>
      <c r="AB491" s="1"/>
      <c r="AC491" s="1"/>
      <c r="AD491" s="50"/>
      <c r="AE491" s="1"/>
      <c r="AL491" s="3"/>
      <c r="AM491" s="3"/>
      <c r="AN491" s="1"/>
      <c r="AO491" s="1"/>
      <c r="AP491" s="1"/>
      <c r="AQ491" s="1"/>
      <c r="AR491" s="1"/>
      <c r="AS491" s="1"/>
    </row>
    <row r="492" spans="18:45" s="4" customFormat="1">
      <c r="R492" s="1"/>
      <c r="S492" s="1"/>
      <c r="T492" s="1"/>
      <c r="U492" s="1"/>
      <c r="V492" s="1"/>
      <c r="W492" s="1"/>
      <c r="X492" s="1"/>
      <c r="Y492" s="1"/>
      <c r="Z492" s="1"/>
      <c r="AA492" s="1"/>
      <c r="AB492" s="1"/>
      <c r="AC492" s="1"/>
      <c r="AD492" s="50"/>
      <c r="AE492" s="1"/>
      <c r="AL492" s="3"/>
      <c r="AM492" s="3"/>
      <c r="AN492" s="1"/>
      <c r="AO492" s="1"/>
      <c r="AP492" s="1"/>
      <c r="AQ492" s="1"/>
      <c r="AR492" s="1"/>
      <c r="AS492" s="1"/>
    </row>
    <row r="493" spans="18:45" s="4" customFormat="1">
      <c r="R493" s="1"/>
      <c r="S493" s="1"/>
      <c r="T493" s="1"/>
      <c r="U493" s="1"/>
      <c r="V493" s="1"/>
      <c r="W493" s="1"/>
      <c r="X493" s="1"/>
      <c r="Y493" s="1"/>
      <c r="Z493" s="1"/>
      <c r="AA493" s="1"/>
      <c r="AB493" s="1"/>
      <c r="AC493" s="1"/>
      <c r="AD493" s="50"/>
      <c r="AE493" s="1"/>
      <c r="AL493" s="3"/>
      <c r="AM493" s="3"/>
      <c r="AN493" s="1"/>
      <c r="AO493" s="1"/>
      <c r="AP493" s="1"/>
      <c r="AQ493" s="1"/>
      <c r="AR493" s="1"/>
      <c r="AS493" s="1"/>
    </row>
    <row r="494" spans="18:45" s="4" customFormat="1">
      <c r="R494" s="1"/>
      <c r="S494" s="1"/>
      <c r="T494" s="1"/>
      <c r="U494" s="1"/>
      <c r="V494" s="1"/>
      <c r="W494" s="1"/>
      <c r="X494" s="1"/>
      <c r="Y494" s="1"/>
      <c r="Z494" s="1"/>
      <c r="AA494" s="1"/>
      <c r="AB494" s="1"/>
      <c r="AC494" s="1"/>
      <c r="AD494" s="50"/>
      <c r="AE494" s="1"/>
      <c r="AL494" s="3"/>
      <c r="AM494" s="3"/>
      <c r="AN494" s="1"/>
      <c r="AO494" s="1"/>
      <c r="AP494" s="1"/>
      <c r="AQ494" s="1"/>
      <c r="AR494" s="1"/>
      <c r="AS494" s="1"/>
    </row>
    <row r="495" spans="18:45" s="4" customFormat="1">
      <c r="R495" s="1"/>
      <c r="S495" s="1"/>
      <c r="T495" s="1"/>
      <c r="U495" s="1"/>
      <c r="V495" s="1"/>
      <c r="W495" s="1"/>
      <c r="X495" s="1"/>
      <c r="Y495" s="1"/>
      <c r="Z495" s="1"/>
      <c r="AA495" s="1"/>
      <c r="AB495" s="1"/>
      <c r="AC495" s="1"/>
      <c r="AD495" s="50"/>
      <c r="AE495" s="1"/>
      <c r="AL495" s="3"/>
      <c r="AM495" s="3"/>
      <c r="AN495" s="1"/>
      <c r="AO495" s="1"/>
      <c r="AP495" s="1"/>
      <c r="AQ495" s="1"/>
      <c r="AR495" s="1"/>
      <c r="AS495" s="1"/>
    </row>
    <row r="496" spans="18:45" s="4" customFormat="1">
      <c r="R496" s="1"/>
      <c r="S496" s="1"/>
      <c r="T496" s="1"/>
      <c r="U496" s="1"/>
      <c r="V496" s="1"/>
      <c r="W496" s="1"/>
      <c r="X496" s="1"/>
      <c r="Y496" s="1"/>
      <c r="Z496" s="1"/>
      <c r="AA496" s="1"/>
      <c r="AB496" s="1"/>
      <c r="AC496" s="1"/>
      <c r="AD496" s="50"/>
      <c r="AE496" s="1"/>
      <c r="AL496" s="3"/>
      <c r="AM496" s="3"/>
      <c r="AN496" s="1"/>
      <c r="AO496" s="1"/>
      <c r="AP496" s="1"/>
      <c r="AQ496" s="1"/>
      <c r="AR496" s="1"/>
      <c r="AS496" s="1"/>
    </row>
    <row r="497" spans="18:45" s="4" customFormat="1">
      <c r="R497" s="1"/>
      <c r="S497" s="1"/>
      <c r="T497" s="1"/>
      <c r="U497" s="1"/>
      <c r="V497" s="1"/>
      <c r="W497" s="1"/>
      <c r="X497" s="1"/>
      <c r="Y497" s="1"/>
      <c r="Z497" s="1"/>
      <c r="AA497" s="1"/>
      <c r="AB497" s="1"/>
      <c r="AC497" s="1"/>
      <c r="AD497" s="50"/>
      <c r="AE497" s="1"/>
      <c r="AL497" s="3"/>
      <c r="AM497" s="3"/>
      <c r="AN497" s="1"/>
      <c r="AO497" s="1"/>
      <c r="AP497" s="1"/>
      <c r="AQ497" s="1"/>
      <c r="AR497" s="1"/>
      <c r="AS497" s="1"/>
    </row>
    <row r="498" spans="18:45" s="4" customFormat="1">
      <c r="R498" s="1"/>
      <c r="S498" s="1"/>
      <c r="T498" s="1"/>
      <c r="U498" s="1"/>
      <c r="V498" s="1"/>
      <c r="W498" s="1"/>
      <c r="X498" s="1"/>
      <c r="Y498" s="1"/>
      <c r="Z498" s="1"/>
      <c r="AA498" s="1"/>
      <c r="AB498" s="1"/>
      <c r="AC498" s="1"/>
      <c r="AD498" s="50"/>
      <c r="AE498" s="1"/>
      <c r="AL498" s="3"/>
      <c r="AM498" s="3"/>
      <c r="AN498" s="1"/>
      <c r="AO498" s="1"/>
      <c r="AP498" s="1"/>
      <c r="AQ498" s="1"/>
      <c r="AR498" s="1"/>
      <c r="AS498" s="1"/>
    </row>
    <row r="499" spans="18:45" s="4" customFormat="1">
      <c r="R499" s="1"/>
      <c r="S499" s="1"/>
      <c r="T499" s="1"/>
      <c r="U499" s="1"/>
      <c r="V499" s="1"/>
      <c r="W499" s="1"/>
      <c r="X499" s="1"/>
      <c r="Y499" s="1"/>
      <c r="Z499" s="1"/>
      <c r="AA499" s="1"/>
      <c r="AB499" s="1"/>
      <c r="AC499" s="1"/>
      <c r="AD499" s="50"/>
      <c r="AE499" s="1"/>
      <c r="AL499" s="3"/>
      <c r="AM499" s="3"/>
      <c r="AN499" s="1"/>
      <c r="AO499" s="1"/>
      <c r="AP499" s="1"/>
      <c r="AQ499" s="1"/>
      <c r="AR499" s="1"/>
      <c r="AS499" s="1"/>
    </row>
    <row r="500" spans="18:45" s="4" customFormat="1">
      <c r="R500" s="1"/>
      <c r="S500" s="1"/>
      <c r="T500" s="1"/>
      <c r="U500" s="1"/>
      <c r="V500" s="1"/>
      <c r="W500" s="1"/>
      <c r="X500" s="1"/>
      <c r="Y500" s="1"/>
      <c r="Z500" s="1"/>
      <c r="AA500" s="1"/>
      <c r="AB500" s="1"/>
      <c r="AC500" s="1"/>
      <c r="AD500" s="50"/>
      <c r="AE500" s="1"/>
      <c r="AL500" s="3"/>
      <c r="AM500" s="3"/>
      <c r="AN500" s="1"/>
      <c r="AO500" s="1"/>
      <c r="AP500" s="1"/>
      <c r="AQ500" s="1"/>
      <c r="AR500" s="1"/>
      <c r="AS500" s="1"/>
    </row>
    <row r="501" spans="18:45" s="4" customFormat="1">
      <c r="R501" s="1"/>
      <c r="S501" s="1"/>
      <c r="T501" s="1"/>
      <c r="U501" s="1"/>
      <c r="V501" s="1"/>
      <c r="W501" s="1"/>
      <c r="X501" s="1"/>
      <c r="Y501" s="1"/>
      <c r="Z501" s="1"/>
      <c r="AA501" s="1"/>
      <c r="AB501" s="1"/>
      <c r="AC501" s="1"/>
      <c r="AD501" s="50"/>
      <c r="AE501" s="1"/>
      <c r="AL501" s="3"/>
      <c r="AM501" s="3"/>
      <c r="AN501" s="1"/>
      <c r="AO501" s="1"/>
      <c r="AP501" s="1"/>
      <c r="AQ501" s="1"/>
      <c r="AR501" s="1"/>
      <c r="AS501" s="1"/>
    </row>
    <row r="502" spans="18:45" s="4" customFormat="1">
      <c r="R502" s="1"/>
      <c r="S502" s="1"/>
      <c r="T502" s="1"/>
      <c r="U502" s="1"/>
      <c r="V502" s="1"/>
      <c r="W502" s="1"/>
      <c r="X502" s="1"/>
      <c r="Y502" s="1"/>
      <c r="Z502" s="1"/>
      <c r="AA502" s="1"/>
      <c r="AB502" s="1"/>
      <c r="AC502" s="1"/>
      <c r="AD502" s="50"/>
      <c r="AE502" s="1"/>
      <c r="AL502" s="3"/>
      <c r="AM502" s="3"/>
      <c r="AN502" s="1"/>
      <c r="AO502" s="1"/>
      <c r="AP502" s="1"/>
      <c r="AQ502" s="1"/>
      <c r="AR502" s="1"/>
      <c r="AS502" s="1"/>
    </row>
    <row r="503" spans="18:45" s="4" customFormat="1">
      <c r="R503" s="1"/>
      <c r="S503" s="1"/>
      <c r="T503" s="1"/>
      <c r="U503" s="1"/>
      <c r="V503" s="1"/>
      <c r="W503" s="1"/>
      <c r="X503" s="1"/>
      <c r="Y503" s="1"/>
      <c r="Z503" s="1"/>
      <c r="AA503" s="1"/>
      <c r="AB503" s="1"/>
      <c r="AC503" s="1"/>
      <c r="AD503" s="50"/>
      <c r="AE503" s="1"/>
      <c r="AL503" s="3"/>
      <c r="AM503" s="3"/>
      <c r="AN503" s="1"/>
      <c r="AO503" s="1"/>
      <c r="AP503" s="1"/>
      <c r="AQ503" s="1"/>
      <c r="AR503" s="1"/>
      <c r="AS503" s="1"/>
    </row>
    <row r="504" spans="18:45" s="4" customFormat="1">
      <c r="R504" s="1"/>
      <c r="S504" s="1"/>
      <c r="T504" s="1"/>
      <c r="U504" s="1"/>
      <c r="V504" s="1"/>
      <c r="W504" s="1"/>
      <c r="X504" s="1"/>
      <c r="Y504" s="1"/>
      <c r="Z504" s="1"/>
      <c r="AA504" s="1"/>
      <c r="AB504" s="1"/>
      <c r="AC504" s="1"/>
      <c r="AD504" s="50"/>
      <c r="AE504" s="1"/>
      <c r="AL504" s="3"/>
      <c r="AM504" s="3"/>
      <c r="AN504" s="1"/>
      <c r="AO504" s="1"/>
      <c r="AP504" s="1"/>
      <c r="AQ504" s="1"/>
      <c r="AR504" s="1"/>
      <c r="AS504" s="1"/>
    </row>
    <row r="505" spans="18:45" s="4" customFormat="1">
      <c r="R505" s="1"/>
      <c r="S505" s="1"/>
      <c r="T505" s="1"/>
      <c r="U505" s="1"/>
      <c r="V505" s="1"/>
      <c r="W505" s="1"/>
      <c r="X505" s="1"/>
      <c r="Y505" s="1"/>
      <c r="Z505" s="1"/>
      <c r="AA505" s="1"/>
      <c r="AB505" s="1"/>
      <c r="AC505" s="1"/>
      <c r="AD505" s="50"/>
      <c r="AE505" s="1"/>
      <c r="AL505" s="3"/>
      <c r="AM505" s="3"/>
      <c r="AN505" s="1"/>
      <c r="AO505" s="1"/>
      <c r="AP505" s="1"/>
      <c r="AQ505" s="1"/>
      <c r="AR505" s="1"/>
      <c r="AS505" s="1"/>
    </row>
    <row r="506" spans="18:45" s="4" customFormat="1">
      <c r="R506" s="1"/>
      <c r="S506" s="1"/>
      <c r="T506" s="1"/>
      <c r="U506" s="1"/>
      <c r="V506" s="1"/>
      <c r="W506" s="1"/>
      <c r="X506" s="1"/>
      <c r="Y506" s="1"/>
      <c r="Z506" s="1"/>
      <c r="AA506" s="1"/>
      <c r="AB506" s="1"/>
      <c r="AC506" s="1"/>
      <c r="AD506" s="50"/>
      <c r="AE506" s="1"/>
      <c r="AL506" s="3"/>
      <c r="AM506" s="3"/>
      <c r="AN506" s="1"/>
      <c r="AO506" s="1"/>
      <c r="AP506" s="1"/>
      <c r="AQ506" s="1"/>
      <c r="AR506" s="1"/>
      <c r="AS506" s="1"/>
    </row>
    <row r="507" spans="18:45" s="4" customFormat="1">
      <c r="R507" s="1"/>
      <c r="S507" s="1"/>
      <c r="T507" s="1"/>
      <c r="U507" s="1"/>
      <c r="V507" s="1"/>
      <c r="W507" s="1"/>
      <c r="X507" s="1"/>
      <c r="Y507" s="1"/>
      <c r="Z507" s="1"/>
      <c r="AA507" s="1"/>
      <c r="AB507" s="1"/>
      <c r="AC507" s="1"/>
      <c r="AD507" s="50"/>
      <c r="AE507" s="1"/>
      <c r="AL507" s="3"/>
      <c r="AM507" s="3"/>
      <c r="AN507" s="1"/>
      <c r="AO507" s="1"/>
      <c r="AP507" s="1"/>
      <c r="AQ507" s="1"/>
      <c r="AR507" s="1"/>
      <c r="AS507" s="1"/>
    </row>
    <row r="508" spans="18:45" s="4" customFormat="1">
      <c r="R508" s="1"/>
      <c r="S508" s="1"/>
      <c r="T508" s="1"/>
      <c r="U508" s="1"/>
      <c r="V508" s="1"/>
      <c r="W508" s="1"/>
      <c r="X508" s="1"/>
      <c r="Y508" s="1"/>
      <c r="Z508" s="1"/>
      <c r="AA508" s="1"/>
      <c r="AB508" s="1"/>
      <c r="AC508" s="1"/>
      <c r="AD508" s="50"/>
      <c r="AE508" s="1"/>
      <c r="AL508" s="3"/>
      <c r="AM508" s="3"/>
      <c r="AN508" s="1"/>
      <c r="AO508" s="1"/>
      <c r="AP508" s="1"/>
      <c r="AQ508" s="1"/>
      <c r="AR508" s="1"/>
      <c r="AS508" s="1"/>
    </row>
    <row r="509" spans="18:45" s="4" customFormat="1">
      <c r="R509" s="1"/>
      <c r="S509" s="1"/>
      <c r="T509" s="1"/>
      <c r="U509" s="1"/>
      <c r="V509" s="1"/>
      <c r="W509" s="1"/>
      <c r="X509" s="1"/>
      <c r="Y509" s="1"/>
      <c r="Z509" s="1"/>
      <c r="AA509" s="1"/>
      <c r="AB509" s="1"/>
      <c r="AC509" s="1"/>
      <c r="AD509" s="50"/>
      <c r="AE509" s="1"/>
      <c r="AL509" s="3"/>
      <c r="AM509" s="3"/>
      <c r="AN509" s="1"/>
      <c r="AO509" s="1"/>
      <c r="AP509" s="1"/>
      <c r="AQ509" s="1"/>
      <c r="AR509" s="1"/>
      <c r="AS509" s="1"/>
    </row>
    <row r="510" spans="18:45" s="4" customFormat="1">
      <c r="R510" s="1"/>
      <c r="S510" s="1"/>
      <c r="T510" s="1"/>
      <c r="U510" s="1"/>
      <c r="V510" s="1"/>
      <c r="W510" s="1"/>
      <c r="X510" s="1"/>
      <c r="Y510" s="1"/>
      <c r="Z510" s="1"/>
      <c r="AA510" s="1"/>
      <c r="AB510" s="1"/>
      <c r="AC510" s="1"/>
      <c r="AD510" s="50"/>
      <c r="AE510" s="1"/>
      <c r="AL510" s="3"/>
      <c r="AM510" s="3"/>
      <c r="AN510" s="1"/>
      <c r="AO510" s="1"/>
      <c r="AP510" s="1"/>
      <c r="AQ510" s="1"/>
      <c r="AR510" s="1"/>
      <c r="AS510" s="1"/>
    </row>
    <row r="511" spans="18:45" s="4" customFormat="1">
      <c r="R511" s="1"/>
      <c r="S511" s="1"/>
      <c r="T511" s="1"/>
      <c r="U511" s="1"/>
      <c r="V511" s="1"/>
      <c r="W511" s="1"/>
      <c r="X511" s="1"/>
      <c r="Y511" s="1"/>
      <c r="Z511" s="1"/>
      <c r="AA511" s="1"/>
      <c r="AB511" s="1"/>
      <c r="AC511" s="1"/>
      <c r="AD511" s="50"/>
      <c r="AE511" s="1"/>
      <c r="AL511" s="3"/>
      <c r="AM511" s="3"/>
      <c r="AN511" s="1"/>
      <c r="AO511" s="1"/>
      <c r="AP511" s="1"/>
      <c r="AQ511" s="1"/>
      <c r="AR511" s="1"/>
      <c r="AS511" s="1"/>
    </row>
    <row r="512" spans="18:45" s="4" customFormat="1">
      <c r="R512" s="1"/>
      <c r="S512" s="1"/>
      <c r="T512" s="1"/>
      <c r="U512" s="1"/>
      <c r="V512" s="1"/>
      <c r="W512" s="1"/>
      <c r="X512" s="1"/>
      <c r="Y512" s="1"/>
      <c r="Z512" s="1"/>
      <c r="AA512" s="1"/>
      <c r="AB512" s="1"/>
      <c r="AC512" s="1"/>
      <c r="AD512" s="50"/>
      <c r="AE512" s="1"/>
      <c r="AL512" s="3"/>
      <c r="AM512" s="3"/>
      <c r="AN512" s="1"/>
      <c r="AO512" s="1"/>
      <c r="AP512" s="1"/>
      <c r="AQ512" s="1"/>
      <c r="AR512" s="1"/>
      <c r="AS512" s="1"/>
    </row>
    <row r="513" spans="18:45" s="4" customFormat="1">
      <c r="R513" s="1"/>
      <c r="S513" s="1"/>
      <c r="T513" s="1"/>
      <c r="U513" s="1"/>
      <c r="V513" s="1"/>
      <c r="W513" s="1"/>
      <c r="X513" s="1"/>
      <c r="Y513" s="1"/>
      <c r="Z513" s="1"/>
      <c r="AA513" s="1"/>
      <c r="AB513" s="1"/>
      <c r="AC513" s="1"/>
      <c r="AD513" s="50"/>
      <c r="AE513" s="1"/>
      <c r="AL513" s="3"/>
      <c r="AM513" s="3"/>
      <c r="AN513" s="1"/>
      <c r="AO513" s="1"/>
      <c r="AP513" s="1"/>
      <c r="AQ513" s="1"/>
      <c r="AR513" s="1"/>
      <c r="AS513" s="1"/>
    </row>
    <row r="514" spans="18:45" s="4" customFormat="1">
      <c r="R514" s="1"/>
      <c r="S514" s="1"/>
      <c r="T514" s="1"/>
      <c r="U514" s="1"/>
      <c r="V514" s="1"/>
      <c r="W514" s="1"/>
      <c r="X514" s="1"/>
      <c r="Y514" s="1"/>
      <c r="Z514" s="1"/>
      <c r="AA514" s="1"/>
      <c r="AB514" s="1"/>
      <c r="AC514" s="1"/>
      <c r="AD514" s="50"/>
      <c r="AE514" s="1"/>
      <c r="AL514" s="3"/>
      <c r="AM514" s="3"/>
      <c r="AN514" s="1"/>
      <c r="AO514" s="1"/>
      <c r="AP514" s="1"/>
      <c r="AQ514" s="1"/>
      <c r="AR514" s="1"/>
      <c r="AS514" s="1"/>
    </row>
    <row r="515" spans="18:45" s="4" customFormat="1">
      <c r="R515" s="1"/>
      <c r="S515" s="1"/>
      <c r="T515" s="1"/>
      <c r="U515" s="1"/>
      <c r="V515" s="1"/>
      <c r="W515" s="1"/>
      <c r="X515" s="1"/>
      <c r="Y515" s="1"/>
      <c r="Z515" s="1"/>
      <c r="AA515" s="1"/>
      <c r="AB515" s="1"/>
      <c r="AC515" s="1"/>
      <c r="AD515" s="50"/>
      <c r="AE515" s="1"/>
      <c r="AL515" s="3"/>
      <c r="AM515" s="3"/>
      <c r="AN515" s="1"/>
      <c r="AO515" s="1"/>
      <c r="AP515" s="1"/>
      <c r="AQ515" s="1"/>
      <c r="AR515" s="1"/>
      <c r="AS515" s="1"/>
    </row>
    <row r="516" spans="18:45" s="4" customFormat="1">
      <c r="R516" s="1"/>
      <c r="S516" s="1"/>
      <c r="T516" s="1"/>
      <c r="U516" s="1"/>
      <c r="V516" s="1"/>
      <c r="W516" s="1"/>
      <c r="X516" s="1"/>
      <c r="Y516" s="1"/>
      <c r="Z516" s="1"/>
      <c r="AA516" s="1"/>
      <c r="AB516" s="1"/>
      <c r="AC516" s="1"/>
      <c r="AD516" s="50"/>
      <c r="AE516" s="1"/>
      <c r="AL516" s="3"/>
      <c r="AM516" s="3"/>
      <c r="AN516" s="1"/>
      <c r="AO516" s="1"/>
      <c r="AP516" s="1"/>
      <c r="AQ516" s="1"/>
      <c r="AR516" s="1"/>
      <c r="AS516" s="1"/>
    </row>
    <row r="517" spans="18:45" s="4" customFormat="1">
      <c r="R517" s="1"/>
      <c r="S517" s="1"/>
      <c r="T517" s="1"/>
      <c r="U517" s="1"/>
      <c r="V517" s="1"/>
      <c r="W517" s="1"/>
      <c r="X517" s="1"/>
      <c r="Y517" s="1"/>
      <c r="Z517" s="1"/>
      <c r="AA517" s="1"/>
      <c r="AB517" s="1"/>
      <c r="AC517" s="1"/>
      <c r="AD517" s="50"/>
      <c r="AE517" s="1"/>
      <c r="AL517" s="3"/>
      <c r="AM517" s="3"/>
      <c r="AN517" s="1"/>
      <c r="AO517" s="1"/>
      <c r="AP517" s="1"/>
      <c r="AQ517" s="1"/>
      <c r="AR517" s="1"/>
      <c r="AS517" s="1"/>
    </row>
    <row r="518" spans="18:45" s="4" customFormat="1">
      <c r="R518" s="1"/>
      <c r="S518" s="1"/>
      <c r="T518" s="1"/>
      <c r="U518" s="1"/>
      <c r="V518" s="1"/>
      <c r="W518" s="1"/>
      <c r="X518" s="1"/>
      <c r="Y518" s="1"/>
      <c r="Z518" s="1"/>
      <c r="AA518" s="1"/>
      <c r="AB518" s="1"/>
      <c r="AC518" s="1"/>
      <c r="AD518" s="50"/>
      <c r="AE518" s="1"/>
      <c r="AL518" s="3"/>
      <c r="AM518" s="3"/>
      <c r="AN518" s="1"/>
      <c r="AO518" s="1"/>
      <c r="AP518" s="1"/>
      <c r="AQ518" s="1"/>
      <c r="AR518" s="1"/>
      <c r="AS518" s="1"/>
    </row>
    <row r="519" spans="18:45" s="4" customFormat="1">
      <c r="R519" s="1"/>
      <c r="S519" s="1"/>
      <c r="T519" s="1"/>
      <c r="U519" s="1"/>
      <c r="V519" s="1"/>
      <c r="W519" s="1"/>
      <c r="X519" s="1"/>
      <c r="Y519" s="1"/>
      <c r="Z519" s="1"/>
      <c r="AA519" s="1"/>
      <c r="AB519" s="1"/>
      <c r="AC519" s="1"/>
      <c r="AD519" s="50"/>
      <c r="AE519" s="1"/>
      <c r="AL519" s="3"/>
      <c r="AM519" s="3"/>
      <c r="AN519" s="1"/>
      <c r="AO519" s="1"/>
      <c r="AP519" s="1"/>
      <c r="AQ519" s="1"/>
      <c r="AR519" s="1"/>
      <c r="AS519" s="1"/>
    </row>
    <row r="520" spans="18:45" s="4" customFormat="1">
      <c r="R520" s="1"/>
      <c r="S520" s="1"/>
      <c r="T520" s="1"/>
      <c r="U520" s="1"/>
      <c r="V520" s="1"/>
      <c r="W520" s="1"/>
      <c r="X520" s="1"/>
      <c r="Y520" s="1"/>
      <c r="Z520" s="1"/>
      <c r="AA520" s="1"/>
      <c r="AB520" s="1"/>
      <c r="AC520" s="1"/>
      <c r="AD520" s="50"/>
      <c r="AE520" s="1"/>
      <c r="AL520" s="3"/>
      <c r="AM520" s="3"/>
      <c r="AN520" s="1"/>
      <c r="AO520" s="1"/>
      <c r="AP520" s="1"/>
      <c r="AQ520" s="1"/>
      <c r="AR520" s="1"/>
      <c r="AS520" s="1"/>
    </row>
    <row r="521" spans="18:45" s="4" customFormat="1">
      <c r="R521" s="1"/>
      <c r="S521" s="1"/>
      <c r="T521" s="1"/>
      <c r="U521" s="1"/>
      <c r="V521" s="1"/>
      <c r="W521" s="1"/>
      <c r="X521" s="1"/>
      <c r="Y521" s="1"/>
      <c r="Z521" s="1"/>
      <c r="AA521" s="1"/>
      <c r="AB521" s="1"/>
      <c r="AC521" s="1"/>
      <c r="AD521" s="50"/>
      <c r="AE521" s="1"/>
      <c r="AL521" s="3"/>
      <c r="AM521" s="3"/>
      <c r="AN521" s="1"/>
      <c r="AO521" s="1"/>
      <c r="AP521" s="1"/>
      <c r="AQ521" s="1"/>
      <c r="AR521" s="1"/>
      <c r="AS521" s="1"/>
    </row>
    <row r="522" spans="18:45" s="4" customFormat="1">
      <c r="R522" s="1"/>
      <c r="S522" s="1"/>
      <c r="T522" s="1"/>
      <c r="U522" s="1"/>
      <c r="V522" s="1"/>
      <c r="W522" s="1"/>
      <c r="X522" s="1"/>
      <c r="Y522" s="1"/>
      <c r="Z522" s="1"/>
      <c r="AA522" s="1"/>
      <c r="AB522" s="1"/>
      <c r="AC522" s="1"/>
      <c r="AD522" s="50"/>
      <c r="AE522" s="1"/>
      <c r="AL522" s="3"/>
      <c r="AM522" s="3"/>
      <c r="AN522" s="1"/>
      <c r="AO522" s="1"/>
      <c r="AP522" s="1"/>
      <c r="AQ522" s="1"/>
      <c r="AR522" s="1"/>
      <c r="AS522" s="1"/>
    </row>
    <row r="523" spans="18:45" s="4" customFormat="1">
      <c r="R523" s="1"/>
      <c r="S523" s="1"/>
      <c r="T523" s="1"/>
      <c r="U523" s="1"/>
      <c r="V523" s="1"/>
      <c r="W523" s="1"/>
      <c r="X523" s="1"/>
      <c r="Y523" s="1"/>
      <c r="Z523" s="1"/>
      <c r="AA523" s="1"/>
      <c r="AB523" s="1"/>
      <c r="AC523" s="1"/>
      <c r="AD523" s="50"/>
      <c r="AE523" s="1"/>
      <c r="AL523" s="3"/>
      <c r="AM523" s="3"/>
      <c r="AN523" s="1"/>
      <c r="AO523" s="1"/>
      <c r="AP523" s="1"/>
      <c r="AQ523" s="1"/>
      <c r="AR523" s="1"/>
      <c r="AS523" s="1"/>
    </row>
    <row r="524" spans="18:45" s="4" customFormat="1">
      <c r="R524" s="1"/>
      <c r="S524" s="1"/>
      <c r="T524" s="1"/>
      <c r="U524" s="1"/>
      <c r="V524" s="1"/>
      <c r="W524" s="1"/>
      <c r="X524" s="1"/>
      <c r="Y524" s="1"/>
      <c r="Z524" s="1"/>
      <c r="AA524" s="1"/>
      <c r="AB524" s="1"/>
      <c r="AC524" s="1"/>
      <c r="AD524" s="50"/>
      <c r="AE524" s="1"/>
      <c r="AL524" s="3"/>
      <c r="AM524" s="3"/>
      <c r="AN524" s="1"/>
      <c r="AO524" s="1"/>
      <c r="AP524" s="1"/>
      <c r="AQ524" s="1"/>
      <c r="AR524" s="1"/>
      <c r="AS524" s="1"/>
    </row>
    <row r="525" spans="18:45" s="4" customFormat="1">
      <c r="R525" s="1"/>
      <c r="S525" s="1"/>
      <c r="T525" s="1"/>
      <c r="U525" s="1"/>
      <c r="V525" s="1"/>
      <c r="W525" s="1"/>
      <c r="X525" s="1"/>
      <c r="Y525" s="1"/>
      <c r="Z525" s="1"/>
      <c r="AA525" s="1"/>
      <c r="AB525" s="1"/>
      <c r="AC525" s="1"/>
      <c r="AD525" s="50"/>
      <c r="AE525" s="1"/>
      <c r="AL525" s="3"/>
      <c r="AM525" s="3"/>
      <c r="AN525" s="1"/>
      <c r="AO525" s="1"/>
      <c r="AP525" s="1"/>
      <c r="AQ525" s="1"/>
      <c r="AR525" s="1"/>
      <c r="AS525" s="1"/>
    </row>
    <row r="526" spans="18:45" s="4" customFormat="1">
      <c r="R526" s="1"/>
      <c r="S526" s="1"/>
      <c r="T526" s="1"/>
      <c r="U526" s="1"/>
      <c r="V526" s="1"/>
      <c r="W526" s="1"/>
      <c r="X526" s="1"/>
      <c r="Y526" s="1"/>
      <c r="Z526" s="1"/>
      <c r="AA526" s="1"/>
      <c r="AB526" s="1"/>
      <c r="AC526" s="1"/>
      <c r="AD526" s="50"/>
      <c r="AE526" s="1"/>
      <c r="AL526" s="3"/>
      <c r="AM526" s="3"/>
      <c r="AN526" s="1"/>
      <c r="AO526" s="1"/>
      <c r="AP526" s="1"/>
      <c r="AQ526" s="1"/>
      <c r="AR526" s="1"/>
      <c r="AS526" s="1"/>
    </row>
    <row r="527" spans="18:45" s="4" customFormat="1">
      <c r="R527" s="1"/>
      <c r="S527" s="1"/>
      <c r="T527" s="1"/>
      <c r="U527" s="1"/>
      <c r="V527" s="1"/>
      <c r="W527" s="1"/>
      <c r="X527" s="1"/>
      <c r="Y527" s="1"/>
      <c r="Z527" s="1"/>
      <c r="AA527" s="1"/>
      <c r="AB527" s="1"/>
      <c r="AC527" s="1"/>
      <c r="AD527" s="50"/>
      <c r="AE527" s="1"/>
      <c r="AL527" s="3"/>
      <c r="AM527" s="3"/>
      <c r="AN527" s="1"/>
      <c r="AO527" s="1"/>
      <c r="AP527" s="1"/>
      <c r="AQ527" s="1"/>
      <c r="AR527" s="1"/>
      <c r="AS527" s="1"/>
    </row>
    <row r="528" spans="18:45" s="4" customFormat="1">
      <c r="R528" s="1"/>
      <c r="S528" s="1"/>
      <c r="T528" s="1"/>
      <c r="U528" s="1"/>
      <c r="V528" s="1"/>
      <c r="W528" s="1"/>
      <c r="X528" s="1"/>
      <c r="Y528" s="1"/>
      <c r="Z528" s="1"/>
      <c r="AA528" s="1"/>
      <c r="AB528" s="1"/>
      <c r="AC528" s="1"/>
      <c r="AD528" s="50"/>
      <c r="AE528" s="1"/>
      <c r="AL528" s="3"/>
      <c r="AM528" s="3"/>
      <c r="AN528" s="1"/>
      <c r="AO528" s="1"/>
      <c r="AP528" s="1"/>
      <c r="AQ528" s="1"/>
      <c r="AR528" s="1"/>
      <c r="AS528" s="1"/>
    </row>
    <row r="529" spans="18:45" s="4" customFormat="1">
      <c r="R529" s="1"/>
      <c r="S529" s="1"/>
      <c r="T529" s="1"/>
      <c r="U529" s="1"/>
      <c r="V529" s="1"/>
      <c r="W529" s="1"/>
      <c r="X529" s="1"/>
      <c r="Y529" s="1"/>
      <c r="Z529" s="1"/>
      <c r="AA529" s="1"/>
      <c r="AB529" s="1"/>
      <c r="AC529" s="1"/>
      <c r="AD529" s="50"/>
      <c r="AE529" s="1"/>
      <c r="AL529" s="3"/>
      <c r="AM529" s="3"/>
      <c r="AN529" s="1"/>
      <c r="AO529" s="1"/>
      <c r="AP529" s="1"/>
      <c r="AQ529" s="1"/>
      <c r="AR529" s="1"/>
      <c r="AS529" s="1"/>
    </row>
    <row r="530" spans="18:45" s="4" customFormat="1">
      <c r="R530" s="1"/>
      <c r="S530" s="1"/>
      <c r="T530" s="1"/>
      <c r="U530" s="1"/>
      <c r="V530" s="1"/>
      <c r="W530" s="1"/>
      <c r="X530" s="1"/>
      <c r="Y530" s="1"/>
      <c r="Z530" s="1"/>
      <c r="AA530" s="1"/>
      <c r="AB530" s="1"/>
      <c r="AC530" s="1"/>
      <c r="AD530" s="50"/>
      <c r="AE530" s="1"/>
      <c r="AL530" s="3"/>
      <c r="AM530" s="3"/>
      <c r="AN530" s="1"/>
      <c r="AO530" s="1"/>
      <c r="AP530" s="1"/>
      <c r="AQ530" s="1"/>
      <c r="AR530" s="1"/>
      <c r="AS530" s="1"/>
    </row>
    <row r="531" spans="18:45" s="4" customFormat="1">
      <c r="R531" s="1"/>
      <c r="S531" s="1"/>
      <c r="T531" s="1"/>
      <c r="U531" s="1"/>
      <c r="V531" s="1"/>
      <c r="W531" s="1"/>
      <c r="X531" s="1"/>
      <c r="Y531" s="1"/>
      <c r="Z531" s="1"/>
      <c r="AA531" s="1"/>
      <c r="AB531" s="1"/>
      <c r="AC531" s="1"/>
      <c r="AD531" s="50"/>
      <c r="AE531" s="1"/>
      <c r="AL531" s="3"/>
      <c r="AM531" s="3"/>
      <c r="AN531" s="1"/>
      <c r="AO531" s="1"/>
      <c r="AP531" s="1"/>
      <c r="AQ531" s="1"/>
      <c r="AR531" s="1"/>
      <c r="AS531" s="1"/>
    </row>
    <row r="532" spans="18:45" s="4" customFormat="1">
      <c r="R532" s="1"/>
      <c r="S532" s="1"/>
      <c r="T532" s="1"/>
      <c r="U532" s="1"/>
      <c r="V532" s="1"/>
      <c r="W532" s="1"/>
      <c r="X532" s="1"/>
      <c r="Y532" s="1"/>
      <c r="Z532" s="1"/>
      <c r="AA532" s="1"/>
      <c r="AB532" s="1"/>
      <c r="AC532" s="1"/>
      <c r="AD532" s="50"/>
      <c r="AE532" s="1"/>
      <c r="AL532" s="3"/>
      <c r="AM532" s="3"/>
      <c r="AN532" s="1"/>
      <c r="AO532" s="1"/>
      <c r="AP532" s="1"/>
      <c r="AQ532" s="1"/>
      <c r="AR532" s="1"/>
      <c r="AS532" s="1"/>
    </row>
    <row r="533" spans="18:45" s="4" customFormat="1">
      <c r="R533" s="1"/>
      <c r="S533" s="1"/>
      <c r="T533" s="1"/>
      <c r="U533" s="1"/>
      <c r="V533" s="1"/>
      <c r="W533" s="1"/>
      <c r="X533" s="1"/>
      <c r="Y533" s="1"/>
      <c r="Z533" s="1"/>
      <c r="AA533" s="1"/>
      <c r="AB533" s="1"/>
      <c r="AC533" s="1"/>
      <c r="AD533" s="50"/>
      <c r="AE533" s="1"/>
      <c r="AL533" s="3"/>
      <c r="AM533" s="3"/>
      <c r="AN533" s="1"/>
      <c r="AO533" s="1"/>
      <c r="AP533" s="1"/>
      <c r="AQ533" s="1"/>
      <c r="AR533" s="1"/>
      <c r="AS533" s="1"/>
    </row>
    <row r="534" spans="18:45" s="4" customFormat="1">
      <c r="R534" s="1"/>
      <c r="S534" s="1"/>
      <c r="T534" s="1"/>
      <c r="U534" s="1"/>
      <c r="V534" s="1"/>
      <c r="W534" s="1"/>
      <c r="X534" s="1"/>
      <c r="Y534" s="1"/>
      <c r="Z534" s="1"/>
      <c r="AA534" s="1"/>
      <c r="AB534" s="1"/>
      <c r="AC534" s="1"/>
      <c r="AD534" s="50"/>
      <c r="AE534" s="1"/>
      <c r="AL534" s="3"/>
      <c r="AM534" s="3"/>
      <c r="AN534" s="1"/>
      <c r="AO534" s="1"/>
      <c r="AP534" s="1"/>
      <c r="AQ534" s="1"/>
      <c r="AR534" s="1"/>
      <c r="AS534" s="1"/>
    </row>
    <row r="535" spans="18:45" s="4" customFormat="1">
      <c r="R535" s="1"/>
      <c r="S535" s="1"/>
      <c r="T535" s="1"/>
      <c r="U535" s="1"/>
      <c r="V535" s="1"/>
      <c r="W535" s="1"/>
      <c r="X535" s="1"/>
      <c r="Y535" s="1"/>
      <c r="Z535" s="1"/>
      <c r="AA535" s="1"/>
      <c r="AB535" s="1"/>
      <c r="AC535" s="1"/>
      <c r="AD535" s="50"/>
      <c r="AE535" s="1"/>
      <c r="AL535" s="3"/>
      <c r="AM535" s="3"/>
      <c r="AN535" s="1"/>
      <c r="AO535" s="1"/>
      <c r="AP535" s="1"/>
      <c r="AQ535" s="1"/>
      <c r="AR535" s="1"/>
      <c r="AS535" s="1"/>
    </row>
    <row r="536" spans="18:45" s="4" customFormat="1">
      <c r="R536" s="1"/>
      <c r="S536" s="1"/>
      <c r="T536" s="1"/>
      <c r="U536" s="1"/>
      <c r="V536" s="1"/>
      <c r="W536" s="1"/>
      <c r="X536" s="1"/>
      <c r="Y536" s="1"/>
      <c r="Z536" s="1"/>
      <c r="AA536" s="1"/>
      <c r="AB536" s="1"/>
      <c r="AC536" s="1"/>
      <c r="AD536" s="50"/>
      <c r="AE536" s="1"/>
      <c r="AL536" s="3"/>
      <c r="AM536" s="3"/>
      <c r="AN536" s="1"/>
      <c r="AO536" s="1"/>
      <c r="AP536" s="1"/>
      <c r="AQ536" s="1"/>
      <c r="AR536" s="1"/>
      <c r="AS536" s="1"/>
    </row>
    <row r="537" spans="18:45" s="4" customFormat="1">
      <c r="R537" s="1"/>
      <c r="S537" s="1"/>
      <c r="T537" s="1"/>
      <c r="U537" s="1"/>
      <c r="V537" s="1"/>
      <c r="W537" s="1"/>
      <c r="X537" s="1"/>
      <c r="Y537" s="1"/>
      <c r="Z537" s="1"/>
      <c r="AA537" s="1"/>
      <c r="AB537" s="1"/>
      <c r="AC537" s="1"/>
      <c r="AD537" s="50"/>
      <c r="AE537" s="1"/>
      <c r="AL537" s="3"/>
      <c r="AM537" s="3"/>
      <c r="AN537" s="1"/>
      <c r="AO537" s="1"/>
      <c r="AP537" s="1"/>
      <c r="AQ537" s="1"/>
      <c r="AR537" s="1"/>
      <c r="AS537" s="1"/>
    </row>
    <row r="538" spans="18:45" s="4" customFormat="1">
      <c r="R538" s="1"/>
      <c r="S538" s="1"/>
      <c r="T538" s="1"/>
      <c r="U538" s="1"/>
      <c r="V538" s="1"/>
      <c r="W538" s="1"/>
      <c r="X538" s="1"/>
      <c r="Y538" s="1"/>
      <c r="Z538" s="1"/>
      <c r="AA538" s="1"/>
      <c r="AB538" s="1"/>
      <c r="AC538" s="1"/>
      <c r="AD538" s="50"/>
      <c r="AE538" s="1"/>
      <c r="AL538" s="3"/>
      <c r="AM538" s="3"/>
      <c r="AN538" s="1"/>
      <c r="AO538" s="1"/>
      <c r="AP538" s="1"/>
      <c r="AQ538" s="1"/>
      <c r="AR538" s="1"/>
      <c r="AS538" s="1"/>
    </row>
    <row r="539" spans="18:45" s="4" customFormat="1">
      <c r="R539" s="1"/>
      <c r="S539" s="1"/>
      <c r="T539" s="1"/>
      <c r="U539" s="1"/>
      <c r="V539" s="1"/>
      <c r="W539" s="1"/>
      <c r="X539" s="1"/>
      <c r="Y539" s="1"/>
      <c r="Z539" s="1"/>
      <c r="AA539" s="1"/>
      <c r="AB539" s="1"/>
      <c r="AC539" s="1"/>
      <c r="AD539" s="50"/>
      <c r="AE539" s="1"/>
      <c r="AL539" s="3"/>
      <c r="AM539" s="3"/>
      <c r="AN539" s="1"/>
      <c r="AO539" s="1"/>
      <c r="AP539" s="1"/>
      <c r="AQ539" s="1"/>
      <c r="AR539" s="1"/>
      <c r="AS539" s="1"/>
    </row>
    <row r="540" spans="18:45" s="4" customFormat="1">
      <c r="R540" s="1"/>
      <c r="S540" s="1"/>
      <c r="T540" s="1"/>
      <c r="U540" s="1"/>
      <c r="V540" s="1"/>
      <c r="W540" s="1"/>
      <c r="X540" s="1"/>
      <c r="Y540" s="1"/>
      <c r="Z540" s="1"/>
      <c r="AA540" s="1"/>
      <c r="AB540" s="1"/>
      <c r="AC540" s="1"/>
      <c r="AD540" s="50"/>
      <c r="AE540" s="1"/>
      <c r="AL540" s="3"/>
      <c r="AM540" s="3"/>
      <c r="AN540" s="1"/>
      <c r="AO540" s="1"/>
      <c r="AP540" s="1"/>
      <c r="AQ540" s="1"/>
      <c r="AR540" s="1"/>
      <c r="AS540" s="1"/>
    </row>
    <row r="541" spans="18:45" s="4" customFormat="1">
      <c r="R541" s="1"/>
      <c r="S541" s="1"/>
      <c r="T541" s="1"/>
      <c r="U541" s="1"/>
      <c r="V541" s="1"/>
      <c r="W541" s="1"/>
      <c r="X541" s="1"/>
      <c r="Y541" s="1"/>
      <c r="Z541" s="1"/>
      <c r="AA541" s="1"/>
      <c r="AB541" s="1"/>
      <c r="AC541" s="1"/>
      <c r="AD541" s="50"/>
      <c r="AE541" s="1"/>
      <c r="AL541" s="3"/>
      <c r="AM541" s="3"/>
      <c r="AN541" s="1"/>
      <c r="AO541" s="1"/>
      <c r="AP541" s="1"/>
      <c r="AQ541" s="1"/>
      <c r="AR541" s="1"/>
      <c r="AS541" s="1"/>
    </row>
    <row r="542" spans="18:45" s="4" customFormat="1">
      <c r="R542" s="1"/>
      <c r="S542" s="1"/>
      <c r="T542" s="1"/>
      <c r="U542" s="1"/>
      <c r="V542" s="1"/>
      <c r="W542" s="1"/>
      <c r="X542" s="1"/>
      <c r="Y542" s="1"/>
      <c r="Z542" s="1"/>
      <c r="AA542" s="1"/>
      <c r="AB542" s="1"/>
      <c r="AC542" s="1"/>
      <c r="AD542" s="50"/>
      <c r="AE542" s="1"/>
      <c r="AL542" s="3"/>
      <c r="AM542" s="3"/>
      <c r="AN542" s="1"/>
      <c r="AO542" s="1"/>
      <c r="AP542" s="1"/>
      <c r="AQ542" s="1"/>
      <c r="AR542" s="1"/>
      <c r="AS542" s="1"/>
    </row>
    <row r="543" spans="18:45" s="4" customFormat="1">
      <c r="R543" s="1"/>
      <c r="S543" s="1"/>
      <c r="T543" s="1"/>
      <c r="U543" s="1"/>
      <c r="V543" s="1"/>
      <c r="W543" s="1"/>
      <c r="X543" s="1"/>
      <c r="Y543" s="1"/>
      <c r="Z543" s="1"/>
      <c r="AA543" s="1"/>
      <c r="AB543" s="1"/>
      <c r="AC543" s="1"/>
      <c r="AD543" s="50"/>
      <c r="AE543" s="1"/>
      <c r="AL543" s="3"/>
      <c r="AM543" s="3"/>
      <c r="AN543" s="1"/>
      <c r="AO543" s="1"/>
      <c r="AP543" s="1"/>
      <c r="AQ543" s="1"/>
      <c r="AR543" s="1"/>
      <c r="AS543" s="1"/>
    </row>
    <row r="544" spans="18:45" s="4" customFormat="1">
      <c r="R544" s="1"/>
      <c r="S544" s="1"/>
      <c r="T544" s="1"/>
      <c r="U544" s="1"/>
      <c r="V544" s="1"/>
      <c r="W544" s="1"/>
      <c r="X544" s="1"/>
      <c r="Y544" s="1"/>
      <c r="Z544" s="1"/>
      <c r="AA544" s="1"/>
      <c r="AB544" s="1"/>
      <c r="AC544" s="1"/>
      <c r="AD544" s="50"/>
      <c r="AE544" s="1"/>
      <c r="AL544" s="3"/>
      <c r="AM544" s="3"/>
      <c r="AN544" s="1"/>
      <c r="AO544" s="1"/>
      <c r="AP544" s="1"/>
      <c r="AQ544" s="1"/>
      <c r="AR544" s="1"/>
      <c r="AS544" s="1"/>
    </row>
    <row r="545" spans="18:45" s="4" customFormat="1">
      <c r="R545" s="1"/>
      <c r="S545" s="1"/>
      <c r="T545" s="1"/>
      <c r="U545" s="1"/>
      <c r="V545" s="1"/>
      <c r="W545" s="1"/>
      <c r="X545" s="1"/>
      <c r="Y545" s="1"/>
      <c r="Z545" s="1"/>
      <c r="AA545" s="1"/>
      <c r="AB545" s="1"/>
      <c r="AC545" s="1"/>
      <c r="AD545" s="50"/>
      <c r="AE545" s="1"/>
      <c r="AL545" s="3"/>
      <c r="AM545" s="3"/>
      <c r="AN545" s="1"/>
      <c r="AO545" s="1"/>
      <c r="AP545" s="1"/>
      <c r="AQ545" s="1"/>
      <c r="AR545" s="1"/>
      <c r="AS545" s="1"/>
    </row>
    <row r="546" spans="18:45" s="4" customFormat="1">
      <c r="R546" s="1"/>
      <c r="S546" s="1"/>
      <c r="T546" s="1"/>
      <c r="U546" s="1"/>
      <c r="V546" s="1"/>
      <c r="W546" s="1"/>
      <c r="X546" s="1"/>
      <c r="Y546" s="1"/>
      <c r="Z546" s="1"/>
      <c r="AA546" s="1"/>
      <c r="AB546" s="1"/>
      <c r="AC546" s="1"/>
      <c r="AD546" s="50"/>
      <c r="AE546" s="1"/>
      <c r="AL546" s="3"/>
      <c r="AM546" s="3"/>
      <c r="AN546" s="1"/>
      <c r="AO546" s="1"/>
      <c r="AP546" s="1"/>
      <c r="AQ546" s="1"/>
      <c r="AR546" s="1"/>
      <c r="AS546" s="1"/>
    </row>
    <row r="547" spans="18:45" s="4" customFormat="1">
      <c r="R547" s="1"/>
      <c r="S547" s="1"/>
      <c r="T547" s="1"/>
      <c r="U547" s="1"/>
      <c r="V547" s="1"/>
      <c r="W547" s="1"/>
      <c r="X547" s="1"/>
      <c r="Y547" s="1"/>
      <c r="Z547" s="1"/>
      <c r="AA547" s="1"/>
      <c r="AB547" s="1"/>
      <c r="AC547" s="1"/>
      <c r="AD547" s="50"/>
      <c r="AE547" s="1"/>
      <c r="AL547" s="3"/>
      <c r="AM547" s="3"/>
      <c r="AN547" s="1"/>
      <c r="AO547" s="1"/>
      <c r="AP547" s="1"/>
      <c r="AQ547" s="1"/>
      <c r="AR547" s="1"/>
      <c r="AS547" s="1"/>
    </row>
    <row r="548" spans="18:45" s="4" customFormat="1">
      <c r="R548" s="1"/>
      <c r="S548" s="1"/>
      <c r="T548" s="1"/>
      <c r="U548" s="1"/>
      <c r="V548" s="1"/>
      <c r="W548" s="1"/>
      <c r="X548" s="1"/>
      <c r="Y548" s="1"/>
      <c r="Z548" s="1"/>
      <c r="AA548" s="1"/>
      <c r="AB548" s="1"/>
      <c r="AC548" s="1"/>
      <c r="AD548" s="50"/>
      <c r="AE548" s="1"/>
      <c r="AL548" s="3"/>
      <c r="AM548" s="3"/>
      <c r="AN548" s="1"/>
      <c r="AO548" s="1"/>
      <c r="AP548" s="1"/>
      <c r="AQ548" s="1"/>
      <c r="AR548" s="1"/>
      <c r="AS548" s="1"/>
    </row>
    <row r="549" spans="18:45" s="4" customFormat="1">
      <c r="R549" s="1"/>
      <c r="S549" s="1"/>
      <c r="T549" s="1"/>
      <c r="U549" s="1"/>
      <c r="V549" s="1"/>
      <c r="W549" s="1"/>
      <c r="X549" s="1"/>
      <c r="Y549" s="1"/>
      <c r="Z549" s="1"/>
      <c r="AA549" s="1"/>
      <c r="AB549" s="1"/>
      <c r="AC549" s="1"/>
      <c r="AD549" s="50"/>
      <c r="AE549" s="1"/>
      <c r="AL549" s="3"/>
      <c r="AM549" s="3"/>
      <c r="AN549" s="1"/>
      <c r="AO549" s="1"/>
      <c r="AP549" s="1"/>
      <c r="AQ549" s="1"/>
      <c r="AR549" s="1"/>
      <c r="AS549" s="1"/>
    </row>
    <row r="550" spans="18:45" s="4" customFormat="1">
      <c r="R550" s="1"/>
      <c r="S550" s="1"/>
      <c r="T550" s="1"/>
      <c r="U550" s="1"/>
      <c r="V550" s="1"/>
      <c r="W550" s="1"/>
      <c r="X550" s="1"/>
      <c r="Y550" s="1"/>
      <c r="Z550" s="1"/>
      <c r="AA550" s="1"/>
      <c r="AB550" s="1"/>
      <c r="AC550" s="1"/>
      <c r="AD550" s="50"/>
      <c r="AE550" s="1"/>
      <c r="AL550" s="3"/>
      <c r="AM550" s="3"/>
      <c r="AN550" s="1"/>
      <c r="AO550" s="1"/>
      <c r="AP550" s="1"/>
      <c r="AQ550" s="1"/>
      <c r="AR550" s="1"/>
      <c r="AS550" s="1"/>
    </row>
    <row r="551" spans="18:45" s="4" customFormat="1">
      <c r="R551" s="1"/>
      <c r="S551" s="1"/>
      <c r="T551" s="1"/>
      <c r="U551" s="1"/>
      <c r="V551" s="1"/>
      <c r="W551" s="1"/>
      <c r="X551" s="1"/>
      <c r="Y551" s="1"/>
      <c r="Z551" s="1"/>
      <c r="AA551" s="1"/>
      <c r="AB551" s="1"/>
      <c r="AC551" s="1"/>
      <c r="AD551" s="50"/>
      <c r="AE551" s="1"/>
      <c r="AL551" s="3"/>
      <c r="AM551" s="3"/>
      <c r="AN551" s="1"/>
      <c r="AO551" s="1"/>
      <c r="AP551" s="1"/>
      <c r="AQ551" s="1"/>
      <c r="AR551" s="1"/>
      <c r="AS551" s="1"/>
    </row>
    <row r="552" spans="18:45" s="4" customFormat="1">
      <c r="R552" s="1"/>
      <c r="S552" s="1"/>
      <c r="T552" s="1"/>
      <c r="U552" s="1"/>
      <c r="V552" s="1"/>
      <c r="W552" s="1"/>
      <c r="X552" s="1"/>
      <c r="Y552" s="1"/>
      <c r="Z552" s="1"/>
      <c r="AA552" s="1"/>
      <c r="AB552" s="1"/>
      <c r="AC552" s="1"/>
      <c r="AD552" s="50"/>
      <c r="AE552" s="1"/>
      <c r="AL552" s="3"/>
      <c r="AM552" s="3"/>
      <c r="AN552" s="1"/>
      <c r="AO552" s="1"/>
      <c r="AP552" s="1"/>
      <c r="AQ552" s="1"/>
      <c r="AR552" s="1"/>
      <c r="AS552" s="1"/>
    </row>
    <row r="553" spans="18:45" s="4" customFormat="1">
      <c r="R553" s="1"/>
      <c r="S553" s="1"/>
      <c r="T553" s="1"/>
      <c r="U553" s="1"/>
      <c r="V553" s="1"/>
      <c r="W553" s="1"/>
      <c r="X553" s="1"/>
      <c r="Y553" s="1"/>
      <c r="Z553" s="1"/>
      <c r="AA553" s="1"/>
      <c r="AB553" s="1"/>
      <c r="AC553" s="1"/>
      <c r="AD553" s="50"/>
      <c r="AE553" s="1"/>
      <c r="AL553" s="3"/>
      <c r="AM553" s="3"/>
      <c r="AN553" s="1"/>
      <c r="AO553" s="1"/>
      <c r="AP553" s="1"/>
      <c r="AQ553" s="1"/>
      <c r="AR553" s="1"/>
      <c r="AS553" s="1"/>
    </row>
    <row r="554" spans="18:45" s="4" customFormat="1">
      <c r="R554" s="1"/>
      <c r="S554" s="1"/>
      <c r="T554" s="1"/>
      <c r="U554" s="1"/>
      <c r="V554" s="1"/>
      <c r="W554" s="1"/>
      <c r="X554" s="1"/>
      <c r="Y554" s="1"/>
      <c r="Z554" s="1"/>
      <c r="AA554" s="1"/>
      <c r="AB554" s="1"/>
      <c r="AC554" s="1"/>
      <c r="AD554" s="50"/>
      <c r="AE554" s="1"/>
      <c r="AL554" s="3"/>
      <c r="AM554" s="3"/>
      <c r="AN554" s="1"/>
      <c r="AO554" s="1"/>
      <c r="AP554" s="1"/>
      <c r="AQ554" s="1"/>
      <c r="AR554" s="1"/>
      <c r="AS554" s="1"/>
    </row>
    <row r="555" spans="18:45" s="4" customFormat="1">
      <c r="R555" s="1"/>
      <c r="S555" s="1"/>
      <c r="T555" s="1"/>
      <c r="U555" s="1"/>
      <c r="V555" s="1"/>
      <c r="W555" s="1"/>
      <c r="X555" s="1"/>
      <c r="Y555" s="1"/>
      <c r="Z555" s="1"/>
      <c r="AA555" s="1"/>
      <c r="AB555" s="1"/>
      <c r="AC555" s="1"/>
      <c r="AD555" s="50"/>
      <c r="AE555" s="1"/>
      <c r="AL555" s="3"/>
      <c r="AM555" s="3"/>
      <c r="AN555" s="1"/>
      <c r="AO555" s="1"/>
      <c r="AP555" s="1"/>
      <c r="AQ555" s="1"/>
      <c r="AR555" s="1"/>
      <c r="AS555" s="1"/>
    </row>
    <row r="556" spans="18:45" s="4" customFormat="1">
      <c r="R556" s="1"/>
      <c r="S556" s="1"/>
      <c r="T556" s="1"/>
      <c r="U556" s="1"/>
      <c r="V556" s="1"/>
      <c r="W556" s="1"/>
      <c r="X556" s="1"/>
      <c r="Y556" s="1"/>
      <c r="Z556" s="1"/>
      <c r="AA556" s="1"/>
      <c r="AB556" s="1"/>
      <c r="AC556" s="1"/>
      <c r="AD556" s="50"/>
      <c r="AE556" s="1"/>
      <c r="AL556" s="3"/>
      <c r="AM556" s="3"/>
      <c r="AN556" s="1"/>
      <c r="AO556" s="1"/>
      <c r="AP556" s="1"/>
      <c r="AQ556" s="1"/>
      <c r="AR556" s="1"/>
      <c r="AS556" s="1"/>
    </row>
    <row r="557" spans="18:45" s="4" customFormat="1">
      <c r="R557" s="1"/>
      <c r="S557" s="1"/>
      <c r="T557" s="1"/>
      <c r="U557" s="1"/>
      <c r="V557" s="1"/>
      <c r="W557" s="1"/>
      <c r="X557" s="1"/>
      <c r="Y557" s="1"/>
      <c r="Z557" s="1"/>
      <c r="AA557" s="1"/>
      <c r="AB557" s="1"/>
      <c r="AC557" s="1"/>
      <c r="AD557" s="50"/>
      <c r="AE557" s="1"/>
      <c r="AL557" s="3"/>
      <c r="AM557" s="3"/>
      <c r="AN557" s="1"/>
      <c r="AO557" s="1"/>
      <c r="AP557" s="1"/>
      <c r="AQ557" s="1"/>
      <c r="AR557" s="1"/>
      <c r="AS557" s="1"/>
    </row>
    <row r="558" spans="18:45" s="4" customFormat="1">
      <c r="R558" s="1"/>
      <c r="S558" s="1"/>
      <c r="T558" s="1"/>
      <c r="U558" s="1"/>
      <c r="V558" s="1"/>
      <c r="W558" s="1"/>
      <c r="X558" s="1"/>
      <c r="Y558" s="1"/>
      <c r="Z558" s="1"/>
      <c r="AA558" s="1"/>
      <c r="AB558" s="1"/>
      <c r="AC558" s="1"/>
      <c r="AD558" s="50"/>
      <c r="AE558" s="1"/>
      <c r="AL558" s="3"/>
      <c r="AM558" s="3"/>
      <c r="AN558" s="1"/>
      <c r="AO558" s="1"/>
      <c r="AP558" s="1"/>
      <c r="AQ558" s="1"/>
      <c r="AR558" s="1"/>
      <c r="AS558" s="1"/>
    </row>
    <row r="559" spans="18:45" s="4" customFormat="1">
      <c r="R559" s="1"/>
      <c r="S559" s="1"/>
      <c r="T559" s="1"/>
      <c r="U559" s="1"/>
      <c r="V559" s="1"/>
      <c r="W559" s="1"/>
      <c r="X559" s="1"/>
      <c r="Y559" s="1"/>
      <c r="Z559" s="1"/>
      <c r="AA559" s="1"/>
      <c r="AB559" s="1"/>
      <c r="AC559" s="1"/>
      <c r="AD559" s="50"/>
      <c r="AE559" s="1"/>
      <c r="AL559" s="3"/>
      <c r="AM559" s="3"/>
      <c r="AN559" s="1"/>
      <c r="AO559" s="1"/>
      <c r="AP559" s="1"/>
      <c r="AQ559" s="1"/>
      <c r="AR559" s="1"/>
      <c r="AS559" s="1"/>
    </row>
    <row r="560" spans="18:45" s="4" customFormat="1">
      <c r="R560" s="1"/>
      <c r="S560" s="1"/>
      <c r="T560" s="1"/>
      <c r="U560" s="1"/>
      <c r="V560" s="1"/>
      <c r="W560" s="1"/>
      <c r="X560" s="1"/>
      <c r="Y560" s="1"/>
      <c r="Z560" s="1"/>
      <c r="AA560" s="1"/>
      <c r="AB560" s="1"/>
      <c r="AC560" s="1"/>
      <c r="AD560" s="50"/>
      <c r="AE560" s="1"/>
      <c r="AL560" s="3"/>
      <c r="AM560" s="3"/>
      <c r="AN560" s="1"/>
      <c r="AO560" s="1"/>
      <c r="AP560" s="1"/>
      <c r="AQ560" s="1"/>
      <c r="AR560" s="1"/>
      <c r="AS560" s="1"/>
    </row>
    <row r="561" spans="18:45" s="4" customFormat="1">
      <c r="R561" s="1"/>
      <c r="S561" s="1"/>
      <c r="T561" s="1"/>
      <c r="U561" s="1"/>
      <c r="V561" s="1"/>
      <c r="W561" s="1"/>
      <c r="X561" s="1"/>
      <c r="Y561" s="1"/>
      <c r="Z561" s="1"/>
      <c r="AA561" s="1"/>
      <c r="AB561" s="1"/>
      <c r="AC561" s="1"/>
      <c r="AD561" s="50"/>
      <c r="AE561" s="1"/>
      <c r="AL561" s="3"/>
      <c r="AM561" s="3"/>
      <c r="AN561" s="1"/>
      <c r="AO561" s="1"/>
      <c r="AP561" s="1"/>
      <c r="AQ561" s="1"/>
      <c r="AR561" s="1"/>
      <c r="AS561" s="1"/>
    </row>
    <row r="562" spans="18:45" s="4" customFormat="1">
      <c r="R562" s="1"/>
      <c r="S562" s="1"/>
      <c r="T562" s="1"/>
      <c r="U562" s="1"/>
      <c r="V562" s="1"/>
      <c r="W562" s="1"/>
      <c r="X562" s="1"/>
      <c r="Y562" s="1"/>
      <c r="Z562" s="1"/>
      <c r="AA562" s="1"/>
      <c r="AB562" s="1"/>
      <c r="AC562" s="1"/>
      <c r="AD562" s="50"/>
      <c r="AE562" s="1"/>
      <c r="AL562" s="3"/>
      <c r="AM562" s="3"/>
      <c r="AN562" s="1"/>
      <c r="AO562" s="1"/>
      <c r="AP562" s="1"/>
      <c r="AQ562" s="1"/>
      <c r="AR562" s="1"/>
      <c r="AS562" s="1"/>
    </row>
    <row r="563" spans="18:45" s="4" customFormat="1">
      <c r="R563" s="1"/>
      <c r="S563" s="1"/>
      <c r="T563" s="1"/>
      <c r="U563" s="1"/>
      <c r="V563" s="1"/>
      <c r="W563" s="1"/>
      <c r="X563" s="1"/>
      <c r="Y563" s="1"/>
      <c r="Z563" s="1"/>
      <c r="AA563" s="1"/>
      <c r="AB563" s="1"/>
      <c r="AC563" s="1"/>
      <c r="AD563" s="50"/>
      <c r="AE563" s="1"/>
      <c r="AL563" s="3"/>
      <c r="AM563" s="3"/>
      <c r="AN563" s="1"/>
      <c r="AO563" s="1"/>
      <c r="AP563" s="1"/>
      <c r="AQ563" s="1"/>
      <c r="AR563" s="1"/>
      <c r="AS563" s="1"/>
    </row>
    <row r="564" spans="18:45" s="4" customFormat="1">
      <c r="R564" s="1"/>
      <c r="S564" s="1"/>
      <c r="T564" s="1"/>
      <c r="U564" s="1"/>
      <c r="V564" s="1"/>
      <c r="W564" s="1"/>
      <c r="X564" s="1"/>
      <c r="Y564" s="1"/>
      <c r="Z564" s="1"/>
      <c r="AA564" s="1"/>
      <c r="AB564" s="1"/>
      <c r="AC564" s="1"/>
      <c r="AD564" s="50"/>
      <c r="AE564" s="1"/>
      <c r="AL564" s="3"/>
      <c r="AM564" s="3"/>
      <c r="AN564" s="1"/>
      <c r="AO564" s="1"/>
      <c r="AP564" s="1"/>
      <c r="AQ564" s="1"/>
      <c r="AR564" s="1"/>
      <c r="AS564" s="1"/>
    </row>
    <row r="565" spans="18:45" s="4" customFormat="1">
      <c r="R565" s="1"/>
      <c r="S565" s="1"/>
      <c r="T565" s="1"/>
      <c r="U565" s="1"/>
      <c r="V565" s="1"/>
      <c r="W565" s="1"/>
      <c r="X565" s="1"/>
      <c r="Y565" s="1"/>
      <c r="Z565" s="1"/>
      <c r="AA565" s="1"/>
      <c r="AB565" s="1"/>
      <c r="AC565" s="1"/>
      <c r="AD565" s="50"/>
      <c r="AE565" s="1"/>
      <c r="AL565" s="3"/>
      <c r="AM565" s="3"/>
      <c r="AN565" s="1"/>
      <c r="AO565" s="1"/>
      <c r="AP565" s="1"/>
      <c r="AQ565" s="1"/>
      <c r="AR565" s="1"/>
      <c r="AS565" s="1"/>
    </row>
    <row r="566" spans="18:45" s="4" customFormat="1">
      <c r="R566" s="1"/>
      <c r="S566" s="1"/>
      <c r="T566" s="1"/>
      <c r="U566" s="1"/>
      <c r="V566" s="1"/>
      <c r="W566" s="1"/>
      <c r="X566" s="1"/>
      <c r="Y566" s="1"/>
      <c r="Z566" s="1"/>
      <c r="AA566" s="1"/>
      <c r="AB566" s="1"/>
      <c r="AC566" s="1"/>
      <c r="AD566" s="50"/>
      <c r="AE566" s="1"/>
      <c r="AL566" s="3"/>
      <c r="AM566" s="3"/>
      <c r="AN566" s="1"/>
      <c r="AO566" s="1"/>
      <c r="AP566" s="1"/>
      <c r="AQ566" s="1"/>
      <c r="AR566" s="1"/>
      <c r="AS566" s="1"/>
    </row>
    <row r="567" spans="18:45" s="4" customFormat="1">
      <c r="R567" s="1"/>
      <c r="S567" s="1"/>
      <c r="T567" s="1"/>
      <c r="U567" s="1"/>
      <c r="V567" s="1"/>
      <c r="W567" s="1"/>
      <c r="X567" s="1"/>
      <c r="Y567" s="1"/>
      <c r="Z567" s="1"/>
      <c r="AA567" s="1"/>
      <c r="AB567" s="1"/>
      <c r="AC567" s="1"/>
      <c r="AD567" s="50"/>
      <c r="AE567" s="1"/>
      <c r="AL567" s="3"/>
      <c r="AM567" s="3"/>
      <c r="AN567" s="1"/>
      <c r="AO567" s="1"/>
      <c r="AP567" s="1"/>
      <c r="AQ567" s="1"/>
      <c r="AR567" s="1"/>
      <c r="AS567" s="1"/>
    </row>
    <row r="568" spans="18:45" s="4" customFormat="1">
      <c r="R568" s="1"/>
      <c r="S568" s="1"/>
      <c r="T568" s="1"/>
      <c r="U568" s="1"/>
      <c r="V568" s="1"/>
      <c r="W568" s="1"/>
      <c r="X568" s="1"/>
      <c r="Y568" s="1"/>
      <c r="Z568" s="1"/>
      <c r="AA568" s="1"/>
      <c r="AB568" s="1"/>
      <c r="AC568" s="1"/>
      <c r="AD568" s="50"/>
      <c r="AE568" s="1"/>
      <c r="AL568" s="3"/>
      <c r="AM568" s="3"/>
      <c r="AN568" s="1"/>
      <c r="AO568" s="1"/>
      <c r="AP568" s="1"/>
      <c r="AQ568" s="1"/>
      <c r="AR568" s="1"/>
      <c r="AS568" s="1"/>
    </row>
    <row r="569" spans="18:45" s="4" customFormat="1">
      <c r="R569" s="1"/>
      <c r="S569" s="1"/>
      <c r="T569" s="1"/>
      <c r="U569" s="1"/>
      <c r="V569" s="1"/>
      <c r="W569" s="1"/>
      <c r="X569" s="1"/>
      <c r="Y569" s="1"/>
      <c r="Z569" s="1"/>
      <c r="AA569" s="1"/>
      <c r="AB569" s="1"/>
      <c r="AC569" s="1"/>
      <c r="AD569" s="50"/>
      <c r="AE569" s="1"/>
      <c r="AL569" s="3"/>
      <c r="AM569" s="3"/>
      <c r="AN569" s="1"/>
      <c r="AO569" s="1"/>
      <c r="AP569" s="1"/>
      <c r="AQ569" s="1"/>
      <c r="AR569" s="1"/>
      <c r="AS569" s="1"/>
    </row>
    <row r="570" spans="18:45" s="4" customFormat="1">
      <c r="R570" s="1"/>
      <c r="S570" s="1"/>
      <c r="T570" s="1"/>
      <c r="U570" s="1"/>
      <c r="V570" s="1"/>
      <c r="W570" s="1"/>
      <c r="X570" s="1"/>
      <c r="Y570" s="1"/>
      <c r="Z570" s="1"/>
      <c r="AA570" s="1"/>
      <c r="AB570" s="1"/>
      <c r="AC570" s="1"/>
      <c r="AD570" s="50"/>
      <c r="AE570" s="1"/>
      <c r="AL570" s="3"/>
      <c r="AM570" s="3"/>
      <c r="AN570" s="1"/>
      <c r="AO570" s="1"/>
      <c r="AP570" s="1"/>
      <c r="AQ570" s="1"/>
      <c r="AR570" s="1"/>
      <c r="AS570" s="1"/>
    </row>
    <row r="571" spans="18:45" s="4" customFormat="1">
      <c r="R571" s="1"/>
      <c r="S571" s="1"/>
      <c r="T571" s="1"/>
      <c r="U571" s="1"/>
      <c r="V571" s="1"/>
      <c r="W571" s="1"/>
      <c r="X571" s="1"/>
      <c r="Y571" s="1"/>
      <c r="Z571" s="1"/>
      <c r="AA571" s="1"/>
      <c r="AB571" s="1"/>
      <c r="AC571" s="1"/>
      <c r="AD571" s="50"/>
      <c r="AE571" s="1"/>
      <c r="AL571" s="3"/>
      <c r="AM571" s="3"/>
      <c r="AN571" s="1"/>
      <c r="AO571" s="1"/>
      <c r="AP571" s="1"/>
      <c r="AQ571" s="1"/>
      <c r="AR571" s="1"/>
      <c r="AS571" s="1"/>
    </row>
    <row r="572" spans="18:45" s="4" customFormat="1">
      <c r="R572" s="1"/>
      <c r="S572" s="1"/>
      <c r="T572" s="1"/>
      <c r="U572" s="1"/>
      <c r="V572" s="1"/>
      <c r="W572" s="1"/>
      <c r="X572" s="1"/>
      <c r="Y572" s="1"/>
      <c r="Z572" s="1"/>
      <c r="AA572" s="1"/>
      <c r="AB572" s="1"/>
      <c r="AC572" s="1"/>
      <c r="AD572" s="50"/>
      <c r="AE572" s="1"/>
      <c r="AL572" s="3"/>
      <c r="AM572" s="3"/>
      <c r="AN572" s="1"/>
      <c r="AO572" s="1"/>
      <c r="AP572" s="1"/>
      <c r="AQ572" s="1"/>
      <c r="AR572" s="1"/>
      <c r="AS572" s="1"/>
    </row>
    <row r="573" spans="18:45" s="4" customFormat="1">
      <c r="R573" s="1"/>
      <c r="S573" s="1"/>
      <c r="T573" s="1"/>
      <c r="U573" s="1"/>
      <c r="V573" s="1"/>
      <c r="W573" s="1"/>
      <c r="X573" s="1"/>
      <c r="Y573" s="1"/>
      <c r="Z573" s="1"/>
      <c r="AA573" s="1"/>
      <c r="AB573" s="1"/>
      <c r="AC573" s="1"/>
      <c r="AD573" s="50"/>
      <c r="AE573" s="1"/>
      <c r="AL573" s="3"/>
      <c r="AM573" s="3"/>
      <c r="AN573" s="1"/>
      <c r="AO573" s="1"/>
      <c r="AP573" s="1"/>
      <c r="AQ573" s="1"/>
      <c r="AR573" s="1"/>
      <c r="AS573" s="1"/>
    </row>
    <row r="574" spans="18:45" s="4" customFormat="1">
      <c r="R574" s="1"/>
      <c r="S574" s="1"/>
      <c r="T574" s="1"/>
      <c r="U574" s="1"/>
      <c r="V574" s="1"/>
      <c r="W574" s="1"/>
      <c r="X574" s="1"/>
      <c r="Y574" s="1"/>
      <c r="Z574" s="1"/>
      <c r="AA574" s="1"/>
      <c r="AB574" s="1"/>
      <c r="AC574" s="1"/>
      <c r="AD574" s="50"/>
      <c r="AE574" s="1"/>
      <c r="AL574" s="3"/>
      <c r="AM574" s="3"/>
      <c r="AN574" s="1"/>
      <c r="AO574" s="1"/>
      <c r="AP574" s="1"/>
      <c r="AQ574" s="1"/>
      <c r="AR574" s="1"/>
      <c r="AS574" s="1"/>
    </row>
    <row r="575" spans="18:45" s="4" customFormat="1">
      <c r="R575" s="1"/>
      <c r="S575" s="1"/>
      <c r="T575" s="1"/>
      <c r="U575" s="1"/>
      <c r="V575" s="1"/>
      <c r="W575" s="1"/>
      <c r="X575" s="1"/>
      <c r="Y575" s="1"/>
      <c r="Z575" s="1"/>
      <c r="AA575" s="1"/>
      <c r="AB575" s="1"/>
      <c r="AC575" s="1"/>
      <c r="AD575" s="50"/>
      <c r="AE575" s="1"/>
      <c r="AL575" s="3"/>
      <c r="AM575" s="3"/>
      <c r="AN575" s="1"/>
      <c r="AO575" s="1"/>
      <c r="AP575" s="1"/>
      <c r="AQ575" s="1"/>
      <c r="AR575" s="1"/>
      <c r="AS575" s="1"/>
    </row>
    <row r="576" spans="18:45" s="4" customFormat="1">
      <c r="R576" s="1"/>
      <c r="S576" s="1"/>
      <c r="T576" s="1"/>
      <c r="U576" s="1"/>
      <c r="V576" s="1"/>
      <c r="W576" s="1"/>
      <c r="X576" s="1"/>
      <c r="Y576" s="1"/>
      <c r="Z576" s="1"/>
      <c r="AA576" s="1"/>
      <c r="AB576" s="1"/>
      <c r="AC576" s="1"/>
      <c r="AD576" s="50"/>
      <c r="AE576" s="1"/>
      <c r="AL576" s="3"/>
      <c r="AM576" s="3"/>
      <c r="AN576" s="1"/>
      <c r="AO576" s="1"/>
      <c r="AP576" s="1"/>
      <c r="AQ576" s="1"/>
      <c r="AR576" s="1"/>
      <c r="AS576" s="1"/>
    </row>
    <row r="577" spans="18:45" s="4" customFormat="1">
      <c r="R577" s="1"/>
      <c r="S577" s="1"/>
      <c r="T577" s="1"/>
      <c r="U577" s="1"/>
      <c r="V577" s="1"/>
      <c r="W577" s="1"/>
      <c r="X577" s="1"/>
      <c r="Y577" s="1"/>
      <c r="Z577" s="1"/>
      <c r="AA577" s="1"/>
      <c r="AB577" s="1"/>
      <c r="AC577" s="1"/>
      <c r="AD577" s="50"/>
      <c r="AE577" s="1"/>
      <c r="AL577" s="3"/>
      <c r="AM577" s="3"/>
      <c r="AN577" s="1"/>
      <c r="AO577" s="1"/>
      <c r="AP577" s="1"/>
      <c r="AQ577" s="1"/>
      <c r="AR577" s="1"/>
      <c r="AS577" s="1"/>
    </row>
    <row r="578" spans="18:45" s="4" customFormat="1">
      <c r="R578" s="1"/>
      <c r="S578" s="1"/>
      <c r="T578" s="1"/>
      <c r="U578" s="1"/>
      <c r="V578" s="1"/>
      <c r="W578" s="1"/>
      <c r="X578" s="1"/>
      <c r="Y578" s="1"/>
      <c r="Z578" s="1"/>
      <c r="AA578" s="1"/>
      <c r="AB578" s="1"/>
      <c r="AC578" s="1"/>
      <c r="AD578" s="50"/>
      <c r="AE578" s="1"/>
      <c r="AL578" s="3"/>
      <c r="AM578" s="3"/>
      <c r="AN578" s="1"/>
      <c r="AO578" s="1"/>
      <c r="AP578" s="1"/>
      <c r="AQ578" s="1"/>
      <c r="AR578" s="1"/>
      <c r="AS578" s="1"/>
    </row>
    <row r="579" spans="18:45" s="4" customFormat="1">
      <c r="R579" s="1"/>
      <c r="S579" s="1"/>
      <c r="T579" s="1"/>
      <c r="U579" s="1"/>
      <c r="V579" s="1"/>
      <c r="W579" s="1"/>
      <c r="X579" s="1"/>
      <c r="Y579" s="1"/>
      <c r="Z579" s="1"/>
      <c r="AA579" s="1"/>
      <c r="AB579" s="1"/>
      <c r="AC579" s="1"/>
      <c r="AD579" s="50"/>
      <c r="AE579" s="1"/>
      <c r="AL579" s="3"/>
      <c r="AM579" s="3"/>
      <c r="AN579" s="1"/>
      <c r="AO579" s="1"/>
      <c r="AP579" s="1"/>
      <c r="AQ579" s="1"/>
      <c r="AR579" s="1"/>
      <c r="AS579" s="1"/>
    </row>
    <row r="580" spans="18:45" s="4" customFormat="1">
      <c r="R580" s="1"/>
      <c r="S580" s="1"/>
      <c r="T580" s="1"/>
      <c r="U580" s="1"/>
      <c r="V580" s="1"/>
      <c r="W580" s="1"/>
      <c r="X580" s="1"/>
      <c r="Y580" s="1"/>
      <c r="Z580" s="1"/>
      <c r="AA580" s="1"/>
      <c r="AB580" s="1"/>
      <c r="AC580" s="1"/>
      <c r="AD580" s="50"/>
      <c r="AE580" s="1"/>
      <c r="AL580" s="3"/>
      <c r="AM580" s="3"/>
      <c r="AN580" s="1"/>
      <c r="AO580" s="1"/>
      <c r="AP580" s="1"/>
      <c r="AQ580" s="1"/>
      <c r="AR580" s="1"/>
      <c r="AS580" s="1"/>
    </row>
    <row r="581" spans="18:45" s="4" customFormat="1">
      <c r="R581" s="1"/>
      <c r="S581" s="1"/>
      <c r="T581" s="1"/>
      <c r="U581" s="1"/>
      <c r="V581" s="1"/>
      <c r="W581" s="1"/>
      <c r="X581" s="1"/>
      <c r="Y581" s="1"/>
      <c r="Z581" s="1"/>
      <c r="AA581" s="1"/>
      <c r="AB581" s="1"/>
      <c r="AC581" s="1"/>
      <c r="AD581" s="50"/>
      <c r="AE581" s="1"/>
      <c r="AL581" s="3"/>
      <c r="AM581" s="3"/>
      <c r="AN581" s="1"/>
      <c r="AO581" s="1"/>
      <c r="AP581" s="1"/>
      <c r="AQ581" s="1"/>
      <c r="AR581" s="1"/>
      <c r="AS581" s="1"/>
    </row>
    <row r="582" spans="18:45" s="4" customFormat="1">
      <c r="R582" s="1"/>
      <c r="S582" s="1"/>
      <c r="T582" s="1"/>
      <c r="U582" s="1"/>
      <c r="V582" s="1"/>
      <c r="W582" s="1"/>
      <c r="X582" s="1"/>
      <c r="Y582" s="1"/>
      <c r="Z582" s="1"/>
      <c r="AA582" s="1"/>
      <c r="AB582" s="1"/>
      <c r="AC582" s="1"/>
      <c r="AD582" s="50"/>
      <c r="AE582" s="1"/>
      <c r="AL582" s="3"/>
      <c r="AM582" s="3"/>
      <c r="AN582" s="1"/>
      <c r="AO582" s="1"/>
      <c r="AP582" s="1"/>
      <c r="AQ582" s="1"/>
      <c r="AR582" s="1"/>
      <c r="AS582" s="1"/>
    </row>
    <row r="583" spans="18:45" s="4" customFormat="1">
      <c r="R583" s="1"/>
      <c r="S583" s="1"/>
      <c r="T583" s="1"/>
      <c r="U583" s="1"/>
      <c r="V583" s="1"/>
      <c r="W583" s="1"/>
      <c r="X583" s="1"/>
      <c r="Y583" s="1"/>
      <c r="Z583" s="1"/>
      <c r="AA583" s="1"/>
      <c r="AB583" s="1"/>
      <c r="AC583" s="1"/>
      <c r="AD583" s="50"/>
      <c r="AE583" s="1"/>
      <c r="AL583" s="3"/>
      <c r="AM583" s="3"/>
      <c r="AN583" s="1"/>
      <c r="AO583" s="1"/>
      <c r="AP583" s="1"/>
      <c r="AQ583" s="1"/>
      <c r="AR583" s="1"/>
      <c r="AS583" s="1"/>
    </row>
    <row r="584" spans="18:45" s="4" customFormat="1">
      <c r="R584" s="1"/>
      <c r="S584" s="1"/>
      <c r="T584" s="1"/>
      <c r="U584" s="1"/>
      <c r="V584" s="1"/>
      <c r="W584" s="1"/>
      <c r="X584" s="1"/>
      <c r="Y584" s="1"/>
      <c r="Z584" s="1"/>
      <c r="AA584" s="1"/>
      <c r="AB584" s="1"/>
      <c r="AC584" s="1"/>
      <c r="AD584" s="50"/>
      <c r="AE584" s="1"/>
      <c r="AL584" s="3"/>
      <c r="AM584" s="3"/>
      <c r="AN584" s="1"/>
      <c r="AO584" s="1"/>
      <c r="AP584" s="1"/>
      <c r="AQ584" s="1"/>
      <c r="AR584" s="1"/>
      <c r="AS584" s="1"/>
    </row>
    <row r="585" spans="18:45" s="4" customFormat="1">
      <c r="R585" s="1"/>
      <c r="S585" s="1"/>
      <c r="T585" s="1"/>
      <c r="U585" s="1"/>
      <c r="V585" s="1"/>
      <c r="W585" s="1"/>
      <c r="X585" s="1"/>
      <c r="Y585" s="1"/>
      <c r="Z585" s="1"/>
      <c r="AA585" s="1"/>
      <c r="AB585" s="1"/>
      <c r="AC585" s="1"/>
      <c r="AD585" s="50"/>
      <c r="AE585" s="1"/>
      <c r="AL585" s="3"/>
      <c r="AM585" s="3"/>
      <c r="AN585" s="1"/>
      <c r="AO585" s="1"/>
      <c r="AP585" s="1"/>
      <c r="AQ585" s="1"/>
      <c r="AR585" s="1"/>
      <c r="AS585" s="1"/>
    </row>
    <row r="586" spans="18:45" s="4" customFormat="1">
      <c r="R586" s="1"/>
      <c r="S586" s="1"/>
      <c r="T586" s="1"/>
      <c r="U586" s="1"/>
      <c r="V586" s="1"/>
      <c r="W586" s="1"/>
      <c r="X586" s="1"/>
      <c r="Y586" s="1"/>
      <c r="Z586" s="1"/>
      <c r="AA586" s="1"/>
      <c r="AB586" s="1"/>
      <c r="AC586" s="1"/>
      <c r="AD586" s="50"/>
      <c r="AE586" s="1"/>
      <c r="AL586" s="3"/>
      <c r="AM586" s="3"/>
      <c r="AN586" s="1"/>
      <c r="AO586" s="1"/>
      <c r="AP586" s="1"/>
      <c r="AQ586" s="1"/>
      <c r="AR586" s="1"/>
      <c r="AS586" s="1"/>
    </row>
    <row r="587" spans="18:45" s="4" customFormat="1">
      <c r="R587" s="1"/>
      <c r="S587" s="1"/>
      <c r="T587" s="1"/>
      <c r="U587" s="1"/>
      <c r="V587" s="1"/>
      <c r="W587" s="1"/>
      <c r="X587" s="1"/>
      <c r="Y587" s="1"/>
      <c r="Z587" s="1"/>
      <c r="AA587" s="1"/>
      <c r="AB587" s="1"/>
      <c r="AC587" s="1"/>
      <c r="AD587" s="50"/>
      <c r="AE587" s="1"/>
      <c r="AL587" s="3"/>
      <c r="AM587" s="3"/>
      <c r="AN587" s="1"/>
      <c r="AO587" s="1"/>
      <c r="AP587" s="1"/>
      <c r="AQ587" s="1"/>
      <c r="AR587" s="1"/>
      <c r="AS587" s="1"/>
    </row>
    <row r="588" spans="18:45" s="4" customFormat="1">
      <c r="R588" s="1"/>
      <c r="S588" s="1"/>
      <c r="T588" s="1"/>
      <c r="U588" s="1"/>
      <c r="V588" s="1"/>
      <c r="W588" s="1"/>
      <c r="X588" s="1"/>
      <c r="Y588" s="1"/>
      <c r="Z588" s="1"/>
      <c r="AA588" s="1"/>
      <c r="AB588" s="1"/>
      <c r="AC588" s="1"/>
      <c r="AD588" s="50"/>
      <c r="AE588" s="1"/>
      <c r="AL588" s="3"/>
      <c r="AM588" s="3"/>
      <c r="AN588" s="1"/>
      <c r="AO588" s="1"/>
      <c r="AP588" s="1"/>
      <c r="AQ588" s="1"/>
      <c r="AR588" s="1"/>
      <c r="AS588" s="1"/>
    </row>
    <row r="589" spans="18:45" s="4" customFormat="1">
      <c r="R589" s="1"/>
      <c r="S589" s="1"/>
      <c r="T589" s="1"/>
      <c r="U589" s="1"/>
      <c r="V589" s="1"/>
      <c r="W589" s="1"/>
      <c r="X589" s="1"/>
      <c r="Y589" s="1"/>
      <c r="Z589" s="1"/>
      <c r="AA589" s="1"/>
      <c r="AB589" s="1"/>
      <c r="AC589" s="1"/>
      <c r="AD589" s="50"/>
      <c r="AE589" s="1"/>
      <c r="AL589" s="3"/>
      <c r="AM589" s="3"/>
      <c r="AN589" s="1"/>
      <c r="AO589" s="1"/>
      <c r="AP589" s="1"/>
      <c r="AQ589" s="1"/>
      <c r="AR589" s="1"/>
      <c r="AS589" s="1"/>
    </row>
    <row r="590" spans="18:45" s="4" customFormat="1">
      <c r="R590" s="1"/>
      <c r="S590" s="1"/>
      <c r="T590" s="1"/>
      <c r="U590" s="1"/>
      <c r="V590" s="1"/>
      <c r="W590" s="1"/>
      <c r="X590" s="1"/>
      <c r="Y590" s="1"/>
      <c r="Z590" s="1"/>
      <c r="AA590" s="1"/>
      <c r="AB590" s="1"/>
      <c r="AC590" s="1"/>
      <c r="AD590" s="50"/>
      <c r="AE590" s="1"/>
      <c r="AL590" s="3"/>
      <c r="AM590" s="3"/>
      <c r="AN590" s="1"/>
      <c r="AO590" s="1"/>
      <c r="AP590" s="1"/>
      <c r="AQ590" s="1"/>
      <c r="AR590" s="1"/>
      <c r="AS590" s="1"/>
    </row>
    <row r="591" spans="18:45" s="4" customFormat="1">
      <c r="R591" s="1"/>
      <c r="S591" s="1"/>
      <c r="T591" s="1"/>
      <c r="U591" s="1"/>
      <c r="V591" s="1"/>
      <c r="W591" s="1"/>
      <c r="X591" s="1"/>
      <c r="Y591" s="1"/>
      <c r="Z591" s="1"/>
      <c r="AA591" s="1"/>
      <c r="AB591" s="1"/>
      <c r="AC591" s="1"/>
      <c r="AD591" s="50"/>
      <c r="AE591" s="1"/>
      <c r="AL591" s="3"/>
      <c r="AM591" s="3"/>
      <c r="AN591" s="1"/>
      <c r="AO591" s="1"/>
      <c r="AP591" s="1"/>
      <c r="AQ591" s="1"/>
      <c r="AR591" s="1"/>
      <c r="AS591" s="1"/>
    </row>
    <row r="592" spans="18:45" s="4" customFormat="1">
      <c r="R592" s="1"/>
      <c r="S592" s="1"/>
      <c r="T592" s="1"/>
      <c r="U592" s="1"/>
      <c r="V592" s="1"/>
      <c r="W592" s="1"/>
      <c r="X592" s="1"/>
      <c r="Y592" s="1"/>
      <c r="Z592" s="1"/>
      <c r="AA592" s="1"/>
      <c r="AB592" s="1"/>
      <c r="AC592" s="1"/>
      <c r="AD592" s="50"/>
      <c r="AE592" s="1"/>
      <c r="AL592" s="3"/>
      <c r="AM592" s="3"/>
      <c r="AN592" s="1"/>
      <c r="AO592" s="1"/>
      <c r="AP592" s="1"/>
      <c r="AQ592" s="1"/>
      <c r="AR592" s="1"/>
      <c r="AS592" s="1"/>
    </row>
    <row r="593" spans="18:45" s="4" customFormat="1">
      <c r="R593" s="1"/>
      <c r="S593" s="1"/>
      <c r="T593" s="1"/>
      <c r="U593" s="1"/>
      <c r="V593" s="1"/>
      <c r="W593" s="1"/>
      <c r="X593" s="1"/>
      <c r="Y593" s="1"/>
      <c r="Z593" s="1"/>
      <c r="AA593" s="1"/>
      <c r="AB593" s="1"/>
      <c r="AC593" s="1"/>
      <c r="AD593" s="50"/>
      <c r="AE593" s="1"/>
      <c r="AL593" s="3"/>
      <c r="AM593" s="3"/>
      <c r="AN593" s="1"/>
      <c r="AO593" s="1"/>
      <c r="AP593" s="1"/>
      <c r="AQ593" s="1"/>
      <c r="AR593" s="1"/>
      <c r="AS593" s="1"/>
    </row>
    <row r="594" spans="18:45" s="4" customFormat="1">
      <c r="R594" s="1"/>
      <c r="S594" s="1"/>
      <c r="T594" s="1"/>
      <c r="U594" s="1"/>
      <c r="V594" s="1"/>
      <c r="W594" s="1"/>
      <c r="X594" s="1"/>
      <c r="Y594" s="1"/>
      <c r="Z594" s="1"/>
      <c r="AA594" s="1"/>
      <c r="AB594" s="1"/>
      <c r="AC594" s="1"/>
      <c r="AD594" s="50"/>
      <c r="AE594" s="1"/>
      <c r="AL594" s="3"/>
      <c r="AM594" s="3"/>
      <c r="AN594" s="1"/>
      <c r="AO594" s="1"/>
      <c r="AP594" s="1"/>
      <c r="AQ594" s="1"/>
      <c r="AR594" s="1"/>
      <c r="AS594" s="1"/>
    </row>
    <row r="595" spans="18:45" s="4" customFormat="1">
      <c r="R595" s="1"/>
      <c r="S595" s="1"/>
      <c r="T595" s="1"/>
      <c r="U595" s="1"/>
      <c r="V595" s="1"/>
      <c r="W595" s="1"/>
      <c r="X595" s="1"/>
      <c r="Y595" s="1"/>
      <c r="Z595" s="1"/>
      <c r="AA595" s="1"/>
      <c r="AB595" s="1"/>
      <c r="AC595" s="1"/>
      <c r="AD595" s="50"/>
      <c r="AE595" s="1"/>
      <c r="AL595" s="3"/>
      <c r="AM595" s="3"/>
      <c r="AN595" s="1"/>
      <c r="AO595" s="1"/>
      <c r="AP595" s="1"/>
      <c r="AQ595" s="1"/>
      <c r="AR595" s="1"/>
      <c r="AS595" s="1"/>
    </row>
    <row r="596" spans="18:45" s="4" customFormat="1">
      <c r="R596" s="1"/>
      <c r="S596" s="1"/>
      <c r="T596" s="1"/>
      <c r="U596" s="1"/>
      <c r="V596" s="1"/>
      <c r="W596" s="1"/>
      <c r="X596" s="1"/>
      <c r="Y596" s="1"/>
      <c r="Z596" s="1"/>
      <c r="AA596" s="1"/>
      <c r="AB596" s="1"/>
      <c r="AC596" s="1"/>
      <c r="AD596" s="50"/>
      <c r="AE596" s="1"/>
      <c r="AL596" s="3"/>
      <c r="AM596" s="3"/>
      <c r="AN596" s="1"/>
      <c r="AO596" s="1"/>
      <c r="AP596" s="1"/>
      <c r="AQ596" s="1"/>
      <c r="AR596" s="1"/>
      <c r="AS596" s="1"/>
    </row>
    <row r="597" spans="18:45" s="4" customFormat="1">
      <c r="R597" s="1"/>
      <c r="S597" s="1"/>
      <c r="T597" s="1"/>
      <c r="U597" s="1"/>
      <c r="V597" s="1"/>
      <c r="W597" s="1"/>
      <c r="X597" s="1"/>
      <c r="Y597" s="1"/>
      <c r="Z597" s="1"/>
      <c r="AA597" s="1"/>
      <c r="AB597" s="1"/>
      <c r="AC597" s="1"/>
      <c r="AD597" s="50"/>
      <c r="AE597" s="1"/>
      <c r="AL597" s="3"/>
      <c r="AM597" s="3"/>
      <c r="AN597" s="1"/>
      <c r="AO597" s="1"/>
      <c r="AP597" s="1"/>
      <c r="AQ597" s="1"/>
      <c r="AR597" s="1"/>
      <c r="AS597" s="1"/>
    </row>
    <row r="598" spans="18:45" s="4" customFormat="1">
      <c r="R598" s="1"/>
      <c r="S598" s="1"/>
      <c r="T598" s="1"/>
      <c r="U598" s="1"/>
      <c r="V598" s="1"/>
      <c r="W598" s="1"/>
      <c r="X598" s="1"/>
      <c r="Y598" s="1"/>
      <c r="Z598" s="1"/>
      <c r="AA598" s="1"/>
      <c r="AB598" s="1"/>
      <c r="AC598" s="1"/>
      <c r="AD598" s="50"/>
      <c r="AE598" s="1"/>
      <c r="AL598" s="3"/>
      <c r="AM598" s="3"/>
      <c r="AN598" s="1"/>
      <c r="AO598" s="1"/>
      <c r="AP598" s="1"/>
      <c r="AQ598" s="1"/>
      <c r="AR598" s="1"/>
      <c r="AS598" s="1"/>
    </row>
    <row r="599" spans="18:45" s="4" customFormat="1">
      <c r="R599" s="1"/>
      <c r="S599" s="1"/>
      <c r="T599" s="1"/>
      <c r="U599" s="1"/>
      <c r="V599" s="1"/>
      <c r="W599" s="1"/>
      <c r="X599" s="1"/>
      <c r="Y599" s="1"/>
      <c r="Z599" s="1"/>
      <c r="AA599" s="1"/>
      <c r="AB599" s="1"/>
      <c r="AC599" s="1"/>
      <c r="AD599" s="50"/>
      <c r="AE599" s="1"/>
      <c r="AL599" s="3"/>
      <c r="AM599" s="3"/>
      <c r="AN599" s="1"/>
      <c r="AO599" s="1"/>
      <c r="AP599" s="1"/>
      <c r="AQ599" s="1"/>
      <c r="AR599" s="1"/>
      <c r="AS599" s="1"/>
    </row>
    <row r="600" spans="18:45" s="4" customFormat="1">
      <c r="R600" s="1"/>
      <c r="S600" s="1"/>
      <c r="T600" s="1"/>
      <c r="U600" s="1"/>
      <c r="V600" s="1"/>
      <c r="W600" s="1"/>
      <c r="X600" s="1"/>
      <c r="Y600" s="1"/>
      <c r="Z600" s="1"/>
      <c r="AA600" s="1"/>
      <c r="AB600" s="1"/>
      <c r="AC600" s="1"/>
      <c r="AD600" s="50"/>
      <c r="AE600" s="1"/>
      <c r="AL600" s="3"/>
      <c r="AM600" s="3"/>
      <c r="AN600" s="1"/>
      <c r="AO600" s="1"/>
      <c r="AP600" s="1"/>
      <c r="AQ600" s="1"/>
      <c r="AR600" s="1"/>
      <c r="AS600" s="1"/>
    </row>
    <row r="601" spans="18:45" s="4" customFormat="1">
      <c r="R601" s="1"/>
      <c r="S601" s="1"/>
      <c r="T601" s="1"/>
      <c r="U601" s="1"/>
      <c r="V601" s="1"/>
      <c r="W601" s="1"/>
      <c r="X601" s="1"/>
      <c r="Y601" s="1"/>
      <c r="Z601" s="1"/>
      <c r="AA601" s="1"/>
      <c r="AB601" s="1"/>
      <c r="AC601" s="1"/>
      <c r="AD601" s="50"/>
      <c r="AE601" s="1"/>
      <c r="AL601" s="3"/>
      <c r="AM601" s="3"/>
      <c r="AN601" s="1"/>
      <c r="AO601" s="1"/>
      <c r="AP601" s="1"/>
      <c r="AQ601" s="1"/>
      <c r="AR601" s="1"/>
      <c r="AS601" s="1"/>
    </row>
    <row r="602" spans="18:45" s="4" customFormat="1">
      <c r="R602" s="1"/>
      <c r="S602" s="1"/>
      <c r="T602" s="1"/>
      <c r="U602" s="1"/>
      <c r="V602" s="1"/>
      <c r="W602" s="1"/>
      <c r="X602" s="1"/>
      <c r="Y602" s="1"/>
      <c r="Z602" s="1"/>
      <c r="AA602" s="1"/>
      <c r="AB602" s="1"/>
      <c r="AC602" s="1"/>
      <c r="AD602" s="50"/>
      <c r="AE602" s="1"/>
      <c r="AL602" s="3"/>
      <c r="AM602" s="3"/>
      <c r="AN602" s="1"/>
      <c r="AO602" s="1"/>
      <c r="AP602" s="1"/>
      <c r="AQ602" s="1"/>
      <c r="AR602" s="1"/>
      <c r="AS602" s="1"/>
    </row>
    <row r="603" spans="18:45" s="4" customFormat="1">
      <c r="R603" s="1"/>
      <c r="S603" s="1"/>
      <c r="T603" s="1"/>
      <c r="U603" s="1"/>
      <c r="V603" s="1"/>
      <c r="W603" s="1"/>
      <c r="X603" s="1"/>
      <c r="Y603" s="1"/>
      <c r="Z603" s="1"/>
      <c r="AA603" s="1"/>
      <c r="AB603" s="1"/>
      <c r="AC603" s="1"/>
      <c r="AD603" s="50"/>
      <c r="AE603" s="1"/>
      <c r="AL603" s="3"/>
      <c r="AM603" s="3"/>
      <c r="AN603" s="1"/>
      <c r="AO603" s="1"/>
      <c r="AP603" s="1"/>
      <c r="AQ603" s="1"/>
      <c r="AR603" s="1"/>
      <c r="AS603" s="1"/>
    </row>
    <row r="604" spans="18:45" s="4" customFormat="1">
      <c r="R604" s="1"/>
      <c r="S604" s="1"/>
      <c r="T604" s="1"/>
      <c r="U604" s="1"/>
      <c r="V604" s="1"/>
      <c r="W604" s="1"/>
      <c r="X604" s="1"/>
      <c r="Y604" s="1"/>
      <c r="Z604" s="1"/>
      <c r="AA604" s="1"/>
      <c r="AB604" s="1"/>
      <c r="AC604" s="1"/>
      <c r="AD604" s="50"/>
      <c r="AE604" s="1"/>
      <c r="AL604" s="3"/>
      <c r="AM604" s="3"/>
      <c r="AN604" s="1"/>
      <c r="AO604" s="1"/>
      <c r="AP604" s="1"/>
      <c r="AQ604" s="1"/>
      <c r="AR604" s="1"/>
      <c r="AS604" s="1"/>
    </row>
    <row r="605" spans="18:45" s="4" customFormat="1">
      <c r="R605" s="1"/>
      <c r="S605" s="1"/>
      <c r="T605" s="1"/>
      <c r="U605" s="1"/>
      <c r="V605" s="1"/>
      <c r="W605" s="1"/>
      <c r="X605" s="1"/>
      <c r="Y605" s="1"/>
      <c r="Z605" s="1"/>
      <c r="AA605" s="1"/>
      <c r="AB605" s="1"/>
      <c r="AC605" s="1"/>
      <c r="AD605" s="50"/>
      <c r="AE605" s="1"/>
      <c r="AL605" s="3"/>
      <c r="AM605" s="3"/>
      <c r="AN605" s="1"/>
      <c r="AO605" s="1"/>
      <c r="AP605" s="1"/>
      <c r="AQ605" s="1"/>
      <c r="AR605" s="1"/>
      <c r="AS605" s="1"/>
    </row>
    <row r="606" spans="18:45" s="4" customFormat="1">
      <c r="R606" s="1"/>
      <c r="S606" s="1"/>
      <c r="T606" s="1"/>
      <c r="U606" s="1"/>
      <c r="V606" s="1"/>
      <c r="W606" s="1"/>
      <c r="X606" s="1"/>
      <c r="Y606" s="1"/>
      <c r="Z606" s="1"/>
      <c r="AA606" s="1"/>
      <c r="AB606" s="1"/>
      <c r="AC606" s="1"/>
      <c r="AD606" s="50"/>
      <c r="AE606" s="1"/>
      <c r="AL606" s="3"/>
      <c r="AM606" s="3"/>
      <c r="AN606" s="1"/>
      <c r="AO606" s="1"/>
      <c r="AP606" s="1"/>
      <c r="AQ606" s="1"/>
      <c r="AR606" s="1"/>
      <c r="AS606" s="1"/>
    </row>
    <row r="607" spans="18:45" s="4" customFormat="1">
      <c r="R607" s="1"/>
      <c r="S607" s="1"/>
      <c r="T607" s="1"/>
      <c r="U607" s="1"/>
      <c r="V607" s="1"/>
      <c r="W607" s="1"/>
      <c r="X607" s="1"/>
      <c r="Y607" s="1"/>
      <c r="Z607" s="1"/>
      <c r="AA607" s="1"/>
      <c r="AB607" s="1"/>
      <c r="AC607" s="1"/>
      <c r="AD607" s="50"/>
      <c r="AE607" s="1"/>
      <c r="AL607" s="3"/>
      <c r="AM607" s="3"/>
      <c r="AN607" s="1"/>
      <c r="AO607" s="1"/>
      <c r="AP607" s="1"/>
      <c r="AQ607" s="1"/>
      <c r="AR607" s="1"/>
      <c r="AS607" s="1"/>
    </row>
    <row r="608" spans="18:45" s="4" customFormat="1">
      <c r="R608" s="1"/>
      <c r="S608" s="1"/>
      <c r="T608" s="1"/>
      <c r="U608" s="1"/>
      <c r="V608" s="1"/>
      <c r="W608" s="1"/>
      <c r="X608" s="1"/>
      <c r="Y608" s="1"/>
      <c r="Z608" s="1"/>
      <c r="AA608" s="1"/>
      <c r="AB608" s="1"/>
      <c r="AC608" s="1"/>
      <c r="AD608" s="50"/>
      <c r="AE608" s="1"/>
      <c r="AL608" s="3"/>
      <c r="AM608" s="3"/>
      <c r="AN608" s="1"/>
      <c r="AO608" s="1"/>
      <c r="AP608" s="1"/>
      <c r="AQ608" s="1"/>
      <c r="AR608" s="1"/>
      <c r="AS608" s="1"/>
    </row>
    <row r="609" spans="18:45" s="4" customFormat="1">
      <c r="R609" s="1"/>
      <c r="S609" s="1"/>
      <c r="T609" s="1"/>
      <c r="U609" s="1"/>
      <c r="V609" s="1"/>
      <c r="W609" s="1"/>
      <c r="X609" s="1"/>
      <c r="Y609" s="1"/>
      <c r="Z609" s="1"/>
      <c r="AA609" s="1"/>
      <c r="AB609" s="1"/>
      <c r="AC609" s="1"/>
      <c r="AD609" s="50"/>
      <c r="AE609" s="1"/>
      <c r="AL609" s="3"/>
      <c r="AM609" s="3"/>
      <c r="AN609" s="1"/>
      <c r="AO609" s="1"/>
      <c r="AP609" s="1"/>
      <c r="AQ609" s="1"/>
      <c r="AR609" s="1"/>
      <c r="AS609" s="1"/>
    </row>
    <row r="610" spans="18:45" s="4" customFormat="1">
      <c r="R610" s="1"/>
      <c r="S610" s="1"/>
      <c r="T610" s="1"/>
      <c r="U610" s="1"/>
      <c r="V610" s="1"/>
      <c r="W610" s="1"/>
      <c r="X610" s="1"/>
      <c r="Y610" s="1"/>
      <c r="Z610" s="1"/>
      <c r="AA610" s="1"/>
      <c r="AB610" s="1"/>
      <c r="AC610" s="1"/>
      <c r="AD610" s="50"/>
      <c r="AE610" s="1"/>
      <c r="AL610" s="3"/>
      <c r="AM610" s="3"/>
      <c r="AN610" s="1"/>
      <c r="AO610" s="1"/>
      <c r="AP610" s="1"/>
      <c r="AQ610" s="1"/>
      <c r="AR610" s="1"/>
      <c r="AS610" s="1"/>
    </row>
    <row r="611" spans="18:45" s="4" customFormat="1">
      <c r="R611" s="1"/>
      <c r="S611" s="1"/>
      <c r="T611" s="1"/>
      <c r="U611" s="1"/>
      <c r="V611" s="1"/>
      <c r="W611" s="1"/>
      <c r="X611" s="1"/>
      <c r="Y611" s="1"/>
      <c r="Z611" s="1"/>
      <c r="AA611" s="1"/>
      <c r="AB611" s="1"/>
      <c r="AC611" s="1"/>
      <c r="AD611" s="50"/>
      <c r="AE611" s="1"/>
      <c r="AL611" s="3"/>
      <c r="AM611" s="3"/>
      <c r="AN611" s="1"/>
      <c r="AO611" s="1"/>
      <c r="AP611" s="1"/>
      <c r="AQ611" s="1"/>
      <c r="AR611" s="1"/>
      <c r="AS611" s="1"/>
    </row>
    <row r="612" spans="18:45" s="4" customFormat="1">
      <c r="R612" s="1"/>
      <c r="S612" s="1"/>
      <c r="T612" s="1"/>
      <c r="U612" s="1"/>
      <c r="V612" s="1"/>
      <c r="W612" s="1"/>
      <c r="X612" s="1"/>
      <c r="Y612" s="1"/>
      <c r="Z612" s="1"/>
      <c r="AA612" s="1"/>
      <c r="AB612" s="1"/>
      <c r="AC612" s="1"/>
      <c r="AD612" s="50"/>
      <c r="AE612" s="1"/>
      <c r="AL612" s="3"/>
      <c r="AM612" s="3"/>
      <c r="AN612" s="1"/>
      <c r="AO612" s="1"/>
      <c r="AP612" s="1"/>
      <c r="AQ612" s="1"/>
      <c r="AR612" s="1"/>
      <c r="AS612" s="1"/>
    </row>
    <row r="613" spans="18:45" s="4" customFormat="1">
      <c r="R613" s="1"/>
      <c r="S613" s="1"/>
      <c r="T613" s="1"/>
      <c r="U613" s="1"/>
      <c r="V613" s="1"/>
      <c r="W613" s="1"/>
      <c r="X613" s="1"/>
      <c r="Y613" s="1"/>
      <c r="Z613" s="1"/>
      <c r="AA613" s="1"/>
      <c r="AB613" s="1"/>
      <c r="AC613" s="1"/>
      <c r="AD613" s="50"/>
      <c r="AE613" s="1"/>
      <c r="AL613" s="3"/>
      <c r="AM613" s="3"/>
      <c r="AN613" s="1"/>
      <c r="AO613" s="1"/>
      <c r="AP613" s="1"/>
      <c r="AQ613" s="1"/>
      <c r="AR613" s="1"/>
      <c r="AS613" s="1"/>
    </row>
    <row r="614" spans="18:45" s="4" customFormat="1">
      <c r="R614" s="1"/>
      <c r="S614" s="1"/>
      <c r="T614" s="1"/>
      <c r="U614" s="1"/>
      <c r="V614" s="1"/>
      <c r="W614" s="1"/>
      <c r="X614" s="1"/>
      <c r="Y614" s="1"/>
      <c r="Z614" s="1"/>
      <c r="AA614" s="1"/>
      <c r="AB614" s="1"/>
      <c r="AC614" s="1"/>
      <c r="AD614" s="50"/>
      <c r="AE614" s="1"/>
      <c r="AL614" s="3"/>
      <c r="AM614" s="3"/>
      <c r="AN614" s="1"/>
      <c r="AO614" s="1"/>
      <c r="AP614" s="1"/>
      <c r="AQ614" s="1"/>
      <c r="AR614" s="1"/>
      <c r="AS614" s="1"/>
    </row>
    <row r="615" spans="18:45" s="4" customFormat="1">
      <c r="R615" s="1"/>
      <c r="S615" s="1"/>
      <c r="T615" s="1"/>
      <c r="U615" s="1"/>
      <c r="V615" s="1"/>
      <c r="W615" s="1"/>
      <c r="X615" s="1"/>
      <c r="Y615" s="1"/>
      <c r="Z615" s="1"/>
      <c r="AA615" s="1"/>
      <c r="AB615" s="1"/>
      <c r="AC615" s="1"/>
      <c r="AD615" s="50"/>
      <c r="AE615" s="1"/>
      <c r="AL615" s="3"/>
      <c r="AM615" s="3"/>
      <c r="AN615" s="1"/>
      <c r="AO615" s="1"/>
      <c r="AP615" s="1"/>
      <c r="AQ615" s="1"/>
      <c r="AR615" s="1"/>
      <c r="AS615" s="1"/>
    </row>
    <row r="616" spans="18:45" s="4" customFormat="1">
      <c r="R616" s="1"/>
      <c r="S616" s="1"/>
      <c r="T616" s="1"/>
      <c r="U616" s="1"/>
      <c r="V616" s="1"/>
      <c r="W616" s="1"/>
      <c r="X616" s="1"/>
      <c r="Y616" s="1"/>
      <c r="Z616" s="1"/>
      <c r="AA616" s="1"/>
      <c r="AB616" s="1"/>
      <c r="AC616" s="1"/>
      <c r="AD616" s="50"/>
      <c r="AE616" s="1"/>
      <c r="AL616" s="3"/>
      <c r="AM616" s="3"/>
      <c r="AN616" s="1"/>
      <c r="AO616" s="1"/>
      <c r="AP616" s="1"/>
      <c r="AQ616" s="1"/>
      <c r="AR616" s="1"/>
      <c r="AS616" s="1"/>
    </row>
    <row r="617" spans="18:45" s="4" customFormat="1">
      <c r="R617" s="1"/>
      <c r="S617" s="1"/>
      <c r="T617" s="1"/>
      <c r="U617" s="1"/>
      <c r="V617" s="1"/>
      <c r="W617" s="1"/>
      <c r="X617" s="1"/>
      <c r="Y617" s="1"/>
      <c r="Z617" s="1"/>
      <c r="AA617" s="1"/>
      <c r="AB617" s="1"/>
      <c r="AC617" s="1"/>
      <c r="AD617" s="50"/>
      <c r="AE617" s="1"/>
      <c r="AL617" s="3"/>
      <c r="AM617" s="3"/>
      <c r="AN617" s="1"/>
      <c r="AO617" s="1"/>
      <c r="AP617" s="1"/>
      <c r="AQ617" s="1"/>
      <c r="AR617" s="1"/>
      <c r="AS617" s="1"/>
    </row>
    <row r="618" spans="18:45" s="4" customFormat="1">
      <c r="R618" s="1"/>
      <c r="S618" s="1"/>
      <c r="T618" s="1"/>
      <c r="U618" s="1"/>
      <c r="V618" s="1"/>
      <c r="W618" s="1"/>
      <c r="X618" s="1"/>
      <c r="Y618" s="1"/>
      <c r="Z618" s="1"/>
      <c r="AA618" s="1"/>
      <c r="AB618" s="1"/>
      <c r="AC618" s="1"/>
      <c r="AD618" s="50"/>
      <c r="AE618" s="1"/>
      <c r="AL618" s="3"/>
      <c r="AM618" s="3"/>
      <c r="AN618" s="1"/>
      <c r="AO618" s="1"/>
      <c r="AP618" s="1"/>
      <c r="AQ618" s="1"/>
      <c r="AR618" s="1"/>
      <c r="AS618" s="1"/>
    </row>
    <row r="619" spans="18:45" s="4" customFormat="1">
      <c r="R619" s="1"/>
      <c r="S619" s="1"/>
      <c r="T619" s="1"/>
      <c r="U619" s="1"/>
      <c r="V619" s="1"/>
      <c r="W619" s="1"/>
      <c r="X619" s="1"/>
      <c r="Y619" s="1"/>
      <c r="Z619" s="1"/>
      <c r="AA619" s="1"/>
      <c r="AB619" s="1"/>
      <c r="AC619" s="1"/>
      <c r="AD619" s="50"/>
      <c r="AE619" s="1"/>
      <c r="AL619" s="3"/>
      <c r="AM619" s="3"/>
      <c r="AN619" s="1"/>
      <c r="AO619" s="1"/>
      <c r="AP619" s="1"/>
      <c r="AQ619" s="1"/>
      <c r="AR619" s="1"/>
      <c r="AS619" s="1"/>
    </row>
    <row r="620" spans="18:45" s="4" customFormat="1">
      <c r="R620" s="1"/>
      <c r="S620" s="1"/>
      <c r="T620" s="1"/>
      <c r="U620" s="1"/>
      <c r="V620" s="1"/>
      <c r="W620" s="1"/>
      <c r="X620" s="1"/>
      <c r="Y620" s="1"/>
      <c r="Z620" s="1"/>
      <c r="AA620" s="1"/>
      <c r="AB620" s="1"/>
      <c r="AC620" s="1"/>
      <c r="AD620" s="50"/>
      <c r="AE620" s="1"/>
      <c r="AL620" s="3"/>
      <c r="AM620" s="3"/>
      <c r="AN620" s="1"/>
      <c r="AO620" s="1"/>
      <c r="AP620" s="1"/>
      <c r="AQ620" s="1"/>
      <c r="AR620" s="1"/>
      <c r="AS620" s="1"/>
    </row>
    <row r="621" spans="18:45" s="4" customFormat="1">
      <c r="R621" s="1"/>
      <c r="S621" s="1"/>
      <c r="T621" s="1"/>
      <c r="U621" s="1"/>
      <c r="V621" s="1"/>
      <c r="W621" s="1"/>
      <c r="X621" s="1"/>
      <c r="Y621" s="1"/>
      <c r="Z621" s="1"/>
      <c r="AA621" s="1"/>
      <c r="AB621" s="1"/>
      <c r="AC621" s="1"/>
      <c r="AD621" s="50"/>
      <c r="AE621" s="1"/>
      <c r="AL621" s="3"/>
      <c r="AM621" s="3"/>
      <c r="AN621" s="1"/>
      <c r="AO621" s="1"/>
      <c r="AP621" s="1"/>
      <c r="AQ621" s="1"/>
      <c r="AR621" s="1"/>
      <c r="AS621" s="1"/>
    </row>
    <row r="622" spans="18:45" s="4" customFormat="1">
      <c r="R622" s="1"/>
      <c r="S622" s="1"/>
      <c r="T622" s="1"/>
      <c r="U622" s="1"/>
      <c r="V622" s="1"/>
      <c r="W622" s="1"/>
      <c r="X622" s="1"/>
      <c r="Y622" s="1"/>
      <c r="Z622" s="1"/>
      <c r="AA622" s="1"/>
      <c r="AB622" s="1"/>
      <c r="AC622" s="1"/>
      <c r="AD622" s="50"/>
      <c r="AE622" s="1"/>
      <c r="AL622" s="3"/>
      <c r="AM622" s="3"/>
      <c r="AN622" s="1"/>
      <c r="AO622" s="1"/>
      <c r="AP622" s="1"/>
      <c r="AQ622" s="1"/>
      <c r="AR622" s="1"/>
      <c r="AS622" s="1"/>
    </row>
    <row r="623" spans="18:45" s="4" customFormat="1">
      <c r="R623" s="1"/>
      <c r="S623" s="1"/>
      <c r="T623" s="1"/>
      <c r="U623" s="1"/>
      <c r="V623" s="1"/>
      <c r="W623" s="1"/>
      <c r="X623" s="1"/>
      <c r="Y623" s="1"/>
      <c r="Z623" s="1"/>
      <c r="AA623" s="1"/>
      <c r="AB623" s="1"/>
      <c r="AC623" s="1"/>
      <c r="AD623" s="50"/>
      <c r="AE623" s="1"/>
      <c r="AL623" s="3"/>
      <c r="AM623" s="3"/>
      <c r="AN623" s="1"/>
      <c r="AO623" s="1"/>
      <c r="AP623" s="1"/>
      <c r="AQ623" s="1"/>
      <c r="AR623" s="1"/>
      <c r="AS623" s="1"/>
    </row>
    <row r="624" spans="18:45" s="4" customFormat="1">
      <c r="R624" s="1"/>
      <c r="S624" s="1"/>
      <c r="T624" s="1"/>
      <c r="U624" s="1"/>
      <c r="V624" s="1"/>
      <c r="W624" s="1"/>
      <c r="X624" s="1"/>
      <c r="Y624" s="1"/>
      <c r="Z624" s="1"/>
      <c r="AA624" s="1"/>
      <c r="AB624" s="1"/>
      <c r="AC624" s="1"/>
      <c r="AD624" s="50"/>
      <c r="AE624" s="1"/>
      <c r="AL624" s="3"/>
      <c r="AM624" s="3"/>
      <c r="AN624" s="1"/>
      <c r="AO624" s="1"/>
      <c r="AP624" s="1"/>
      <c r="AQ624" s="1"/>
      <c r="AR624" s="1"/>
      <c r="AS624" s="1"/>
    </row>
    <row r="625" spans="18:45" s="4" customFormat="1">
      <c r="R625" s="1"/>
      <c r="S625" s="1"/>
      <c r="T625" s="1"/>
      <c r="U625" s="1"/>
      <c r="V625" s="1"/>
      <c r="W625" s="1"/>
      <c r="X625" s="1"/>
      <c r="Y625" s="1"/>
      <c r="Z625" s="1"/>
      <c r="AA625" s="1"/>
      <c r="AB625" s="1"/>
      <c r="AC625" s="1"/>
      <c r="AD625" s="50"/>
      <c r="AE625" s="1"/>
      <c r="AL625" s="3"/>
      <c r="AM625" s="3"/>
      <c r="AN625" s="1"/>
      <c r="AO625" s="1"/>
      <c r="AP625" s="1"/>
      <c r="AQ625" s="1"/>
      <c r="AR625" s="1"/>
      <c r="AS625" s="1"/>
    </row>
    <row r="626" spans="18:45" s="4" customFormat="1">
      <c r="R626" s="1"/>
      <c r="S626" s="1"/>
      <c r="T626" s="1"/>
      <c r="U626" s="1"/>
      <c r="V626" s="1"/>
      <c r="W626" s="1"/>
      <c r="X626" s="1"/>
      <c r="Y626" s="1"/>
      <c r="Z626" s="1"/>
      <c r="AA626" s="1"/>
      <c r="AB626" s="1"/>
      <c r="AC626" s="1"/>
      <c r="AD626" s="50"/>
      <c r="AE626" s="1"/>
      <c r="AL626" s="3"/>
      <c r="AM626" s="3"/>
      <c r="AN626" s="1"/>
      <c r="AO626" s="1"/>
      <c r="AP626" s="1"/>
      <c r="AQ626" s="1"/>
      <c r="AR626" s="1"/>
      <c r="AS626" s="1"/>
    </row>
    <row r="627" spans="18:45" s="4" customFormat="1">
      <c r="R627" s="1"/>
      <c r="S627" s="1"/>
      <c r="T627" s="1"/>
      <c r="U627" s="1"/>
      <c r="V627" s="1"/>
      <c r="W627" s="1"/>
      <c r="X627" s="1"/>
      <c r="Y627" s="1"/>
      <c r="Z627" s="1"/>
      <c r="AA627" s="1"/>
      <c r="AB627" s="1"/>
      <c r="AC627" s="1"/>
      <c r="AD627" s="50"/>
      <c r="AE627" s="1"/>
      <c r="AL627" s="3"/>
      <c r="AM627" s="3"/>
      <c r="AN627" s="1"/>
      <c r="AO627" s="1"/>
      <c r="AP627" s="1"/>
      <c r="AQ627" s="1"/>
      <c r="AR627" s="1"/>
      <c r="AS627" s="1"/>
    </row>
    <row r="628" spans="18:45" s="4" customFormat="1">
      <c r="R628" s="1"/>
      <c r="S628" s="1"/>
      <c r="T628" s="1"/>
      <c r="U628" s="1"/>
      <c r="V628" s="1"/>
      <c r="W628" s="1"/>
      <c r="X628" s="1"/>
      <c r="Y628" s="1"/>
      <c r="Z628" s="1"/>
      <c r="AA628" s="1"/>
      <c r="AB628" s="1"/>
      <c r="AC628" s="1"/>
      <c r="AD628" s="50"/>
      <c r="AE628" s="1"/>
      <c r="AL628" s="3"/>
      <c r="AM628" s="3"/>
      <c r="AN628" s="1"/>
      <c r="AO628" s="1"/>
      <c r="AP628" s="1"/>
      <c r="AQ628" s="1"/>
      <c r="AR628" s="1"/>
      <c r="AS628" s="1"/>
    </row>
    <row r="629" spans="18:45" s="4" customFormat="1">
      <c r="R629" s="1"/>
      <c r="S629" s="1"/>
      <c r="T629" s="1"/>
      <c r="U629" s="1"/>
      <c r="V629" s="1"/>
      <c r="W629" s="1"/>
      <c r="X629" s="1"/>
      <c r="Y629" s="1"/>
      <c r="Z629" s="1"/>
      <c r="AA629" s="1"/>
      <c r="AB629" s="1"/>
      <c r="AC629" s="1"/>
      <c r="AD629" s="50"/>
      <c r="AE629" s="1"/>
      <c r="AL629" s="3"/>
      <c r="AM629" s="3"/>
      <c r="AN629" s="1"/>
      <c r="AO629" s="1"/>
      <c r="AP629" s="1"/>
      <c r="AQ629" s="1"/>
      <c r="AR629" s="1"/>
      <c r="AS629" s="1"/>
    </row>
    <row r="630" spans="18:45" s="4" customFormat="1">
      <c r="R630" s="1"/>
      <c r="S630" s="1"/>
      <c r="T630" s="1"/>
      <c r="U630" s="1"/>
      <c r="V630" s="1"/>
      <c r="W630" s="1"/>
      <c r="X630" s="1"/>
      <c r="Y630" s="1"/>
      <c r="Z630" s="1"/>
      <c r="AA630" s="1"/>
      <c r="AB630" s="1"/>
      <c r="AC630" s="1"/>
      <c r="AD630" s="50"/>
      <c r="AE630" s="1"/>
      <c r="AL630" s="3"/>
      <c r="AM630" s="3"/>
      <c r="AN630" s="1"/>
      <c r="AO630" s="1"/>
      <c r="AP630" s="1"/>
      <c r="AQ630" s="1"/>
      <c r="AR630" s="1"/>
      <c r="AS630" s="1"/>
    </row>
    <row r="631" spans="18:45" s="4" customFormat="1">
      <c r="R631" s="1"/>
      <c r="S631" s="1"/>
      <c r="T631" s="1"/>
      <c r="U631" s="1"/>
      <c r="V631" s="1"/>
      <c r="W631" s="1"/>
      <c r="X631" s="1"/>
      <c r="Y631" s="1"/>
      <c r="Z631" s="1"/>
      <c r="AA631" s="1"/>
      <c r="AB631" s="1"/>
      <c r="AC631" s="1"/>
      <c r="AD631" s="50"/>
      <c r="AE631" s="1"/>
      <c r="AL631" s="3"/>
      <c r="AM631" s="3"/>
      <c r="AN631" s="1"/>
      <c r="AO631" s="1"/>
      <c r="AP631" s="1"/>
      <c r="AQ631" s="1"/>
      <c r="AR631" s="1"/>
      <c r="AS631" s="1"/>
    </row>
    <row r="632" spans="18:45" s="4" customFormat="1">
      <c r="R632" s="1"/>
      <c r="S632" s="1"/>
      <c r="T632" s="1"/>
      <c r="U632" s="1"/>
      <c r="V632" s="1"/>
      <c r="W632" s="1"/>
      <c r="X632" s="1"/>
      <c r="Y632" s="1"/>
      <c r="Z632" s="1"/>
      <c r="AA632" s="1"/>
      <c r="AB632" s="1"/>
      <c r="AC632" s="1"/>
      <c r="AD632" s="50"/>
      <c r="AE632" s="1"/>
      <c r="AL632" s="3"/>
      <c r="AM632" s="3"/>
      <c r="AN632" s="1"/>
      <c r="AO632" s="1"/>
      <c r="AP632" s="1"/>
      <c r="AQ632" s="1"/>
      <c r="AR632" s="1"/>
      <c r="AS632" s="1"/>
    </row>
    <row r="633" spans="18:45" s="4" customFormat="1">
      <c r="R633" s="1"/>
      <c r="S633" s="1"/>
      <c r="T633" s="1"/>
      <c r="U633" s="1"/>
      <c r="V633" s="1"/>
      <c r="W633" s="1"/>
      <c r="X633" s="1"/>
      <c r="Y633" s="1"/>
      <c r="Z633" s="1"/>
      <c r="AA633" s="1"/>
      <c r="AB633" s="1"/>
      <c r="AC633" s="1"/>
      <c r="AD633" s="50"/>
      <c r="AE633" s="1"/>
      <c r="AL633" s="3"/>
      <c r="AM633" s="3"/>
      <c r="AN633" s="1"/>
      <c r="AO633" s="1"/>
      <c r="AP633" s="1"/>
      <c r="AQ633" s="1"/>
      <c r="AR633" s="1"/>
      <c r="AS633" s="1"/>
    </row>
    <row r="634" spans="18:45" s="4" customFormat="1">
      <c r="R634" s="1"/>
      <c r="S634" s="1"/>
      <c r="T634" s="1"/>
      <c r="U634" s="1"/>
      <c r="V634" s="1"/>
      <c r="W634" s="1"/>
      <c r="X634" s="1"/>
      <c r="Y634" s="1"/>
      <c r="Z634" s="1"/>
      <c r="AA634" s="1"/>
      <c r="AB634" s="1"/>
      <c r="AC634" s="1"/>
      <c r="AD634" s="50"/>
      <c r="AE634" s="1"/>
      <c r="AL634" s="3"/>
      <c r="AM634" s="3"/>
      <c r="AN634" s="1"/>
      <c r="AO634" s="1"/>
      <c r="AP634" s="1"/>
      <c r="AQ634" s="1"/>
      <c r="AR634" s="1"/>
      <c r="AS634" s="1"/>
    </row>
    <row r="635" spans="18:45" s="4" customFormat="1">
      <c r="R635" s="1"/>
      <c r="S635" s="1"/>
      <c r="T635" s="1"/>
      <c r="U635" s="1"/>
      <c r="V635" s="1"/>
      <c r="W635" s="1"/>
      <c r="X635" s="1"/>
      <c r="Y635" s="1"/>
      <c r="Z635" s="1"/>
      <c r="AA635" s="1"/>
      <c r="AB635" s="1"/>
      <c r="AC635" s="1"/>
      <c r="AD635" s="50"/>
      <c r="AE635" s="1"/>
      <c r="AL635" s="3"/>
      <c r="AM635" s="3"/>
      <c r="AN635" s="1"/>
      <c r="AO635" s="1"/>
      <c r="AP635" s="1"/>
      <c r="AQ635" s="1"/>
      <c r="AR635" s="1"/>
      <c r="AS635" s="1"/>
    </row>
    <row r="636" spans="18:45" s="4" customFormat="1">
      <c r="R636" s="1"/>
      <c r="S636" s="1"/>
      <c r="T636" s="1"/>
      <c r="U636" s="1"/>
      <c r="V636" s="1"/>
      <c r="W636" s="1"/>
      <c r="X636" s="1"/>
      <c r="Y636" s="1"/>
      <c r="Z636" s="1"/>
      <c r="AA636" s="1"/>
      <c r="AB636" s="1"/>
      <c r="AC636" s="1"/>
      <c r="AD636" s="50"/>
      <c r="AE636" s="1"/>
      <c r="AL636" s="3"/>
      <c r="AM636" s="3"/>
      <c r="AN636" s="1"/>
      <c r="AO636" s="1"/>
      <c r="AP636" s="1"/>
      <c r="AQ636" s="1"/>
      <c r="AR636" s="1"/>
      <c r="AS636" s="1"/>
    </row>
    <row r="637" spans="18:45" s="4" customFormat="1">
      <c r="R637" s="1"/>
      <c r="S637" s="1"/>
      <c r="T637" s="1"/>
      <c r="U637" s="1"/>
      <c r="V637" s="1"/>
      <c r="W637" s="1"/>
      <c r="X637" s="1"/>
      <c r="Y637" s="1"/>
      <c r="Z637" s="1"/>
      <c r="AA637" s="1"/>
      <c r="AB637" s="1"/>
      <c r="AC637" s="1"/>
      <c r="AD637" s="50"/>
      <c r="AE637" s="1"/>
      <c r="AL637" s="3"/>
      <c r="AM637" s="3"/>
      <c r="AN637" s="1"/>
      <c r="AO637" s="1"/>
      <c r="AP637" s="1"/>
      <c r="AQ637" s="1"/>
      <c r="AR637" s="1"/>
      <c r="AS637" s="1"/>
    </row>
    <row r="638" spans="18:45" s="4" customFormat="1">
      <c r="R638" s="1"/>
      <c r="S638" s="1"/>
      <c r="T638" s="1"/>
      <c r="U638" s="1"/>
      <c r="V638" s="1"/>
      <c r="W638" s="1"/>
      <c r="X638" s="1"/>
      <c r="Y638" s="1"/>
      <c r="Z638" s="1"/>
      <c r="AA638" s="1"/>
      <c r="AB638" s="1"/>
      <c r="AC638" s="1"/>
      <c r="AD638" s="50"/>
      <c r="AE638" s="1"/>
      <c r="AL638" s="3"/>
      <c r="AM638" s="3"/>
      <c r="AN638" s="1"/>
      <c r="AO638" s="1"/>
      <c r="AP638" s="1"/>
      <c r="AQ638" s="1"/>
      <c r="AR638" s="1"/>
      <c r="AS638" s="1"/>
    </row>
    <row r="639" spans="18:45" s="4" customFormat="1">
      <c r="R639" s="1"/>
      <c r="S639" s="1"/>
      <c r="T639" s="1"/>
      <c r="U639" s="1"/>
      <c r="V639" s="1"/>
      <c r="W639" s="1"/>
      <c r="X639" s="1"/>
      <c r="Y639" s="1"/>
      <c r="Z639" s="1"/>
      <c r="AA639" s="1"/>
      <c r="AB639" s="1"/>
      <c r="AC639" s="1"/>
      <c r="AD639" s="50"/>
      <c r="AE639" s="1"/>
      <c r="AL639" s="3"/>
      <c r="AM639" s="3"/>
      <c r="AN639" s="1"/>
      <c r="AO639" s="1"/>
      <c r="AP639" s="1"/>
      <c r="AQ639" s="1"/>
      <c r="AR639" s="1"/>
      <c r="AS639" s="1"/>
    </row>
    <row r="640" spans="18:45" s="4" customFormat="1">
      <c r="R640" s="1"/>
      <c r="S640" s="1"/>
      <c r="T640" s="1"/>
      <c r="U640" s="1"/>
      <c r="V640" s="1"/>
      <c r="W640" s="1"/>
      <c r="X640" s="1"/>
      <c r="Y640" s="1"/>
      <c r="Z640" s="1"/>
      <c r="AA640" s="1"/>
      <c r="AB640" s="1"/>
      <c r="AC640" s="1"/>
      <c r="AD640" s="50"/>
      <c r="AE640" s="1"/>
      <c r="AL640" s="3"/>
      <c r="AM640" s="3"/>
      <c r="AN640" s="1"/>
      <c r="AO640" s="1"/>
      <c r="AP640" s="1"/>
      <c r="AQ640" s="1"/>
      <c r="AR640" s="1"/>
      <c r="AS640" s="1"/>
    </row>
    <row r="641" spans="18:45" s="4" customFormat="1">
      <c r="R641" s="1"/>
      <c r="S641" s="1"/>
      <c r="T641" s="1"/>
      <c r="U641" s="1"/>
      <c r="V641" s="1"/>
      <c r="W641" s="1"/>
      <c r="X641" s="1"/>
      <c r="Y641" s="1"/>
      <c r="Z641" s="1"/>
      <c r="AA641" s="1"/>
      <c r="AB641" s="1"/>
      <c r="AC641" s="1"/>
      <c r="AD641" s="50"/>
      <c r="AE641" s="1"/>
      <c r="AL641" s="3"/>
      <c r="AM641" s="3"/>
      <c r="AN641" s="1"/>
      <c r="AO641" s="1"/>
      <c r="AP641" s="1"/>
      <c r="AQ641" s="1"/>
      <c r="AR641" s="1"/>
      <c r="AS641" s="1"/>
    </row>
    <row r="642" spans="18:45" s="4" customFormat="1">
      <c r="R642" s="1"/>
      <c r="S642" s="1"/>
      <c r="T642" s="1"/>
      <c r="U642" s="1"/>
      <c r="V642" s="1"/>
      <c r="W642" s="1"/>
      <c r="X642" s="1"/>
      <c r="Y642" s="1"/>
      <c r="Z642" s="1"/>
      <c r="AA642" s="1"/>
      <c r="AB642" s="1"/>
      <c r="AC642" s="1"/>
      <c r="AD642" s="50"/>
      <c r="AE642" s="1"/>
      <c r="AL642" s="3"/>
      <c r="AM642" s="3"/>
      <c r="AN642" s="1"/>
      <c r="AO642" s="1"/>
      <c r="AP642" s="1"/>
      <c r="AQ642" s="1"/>
      <c r="AR642" s="1"/>
      <c r="AS642" s="1"/>
    </row>
    <row r="643" spans="18:45" s="4" customFormat="1">
      <c r="R643" s="1"/>
      <c r="S643" s="1"/>
      <c r="T643" s="1"/>
      <c r="U643" s="1"/>
      <c r="V643" s="1"/>
      <c r="W643" s="1"/>
      <c r="X643" s="1"/>
      <c r="Y643" s="1"/>
      <c r="Z643" s="1"/>
      <c r="AA643" s="1"/>
      <c r="AB643" s="1"/>
      <c r="AC643" s="1"/>
      <c r="AD643" s="50"/>
      <c r="AE643" s="1"/>
      <c r="AL643" s="3"/>
      <c r="AM643" s="3"/>
      <c r="AN643" s="1"/>
      <c r="AO643" s="1"/>
      <c r="AP643" s="1"/>
      <c r="AQ643" s="1"/>
      <c r="AR643" s="1"/>
      <c r="AS643" s="1"/>
    </row>
    <row r="644" spans="18:45" s="4" customFormat="1">
      <c r="R644" s="1"/>
      <c r="S644" s="1"/>
      <c r="T644" s="1"/>
      <c r="U644" s="1"/>
      <c r="V644" s="1"/>
      <c r="W644" s="1"/>
      <c r="X644" s="1"/>
      <c r="Y644" s="1"/>
      <c r="Z644" s="1"/>
      <c r="AA644" s="1"/>
      <c r="AB644" s="1"/>
      <c r="AC644" s="1"/>
      <c r="AD644" s="50"/>
      <c r="AE644" s="1"/>
      <c r="AL644" s="3"/>
      <c r="AM644" s="3"/>
      <c r="AN644" s="1"/>
      <c r="AO644" s="1"/>
      <c r="AP644" s="1"/>
      <c r="AQ644" s="1"/>
      <c r="AR644" s="1"/>
      <c r="AS644" s="1"/>
    </row>
    <row r="645" spans="18:45" s="4" customFormat="1">
      <c r="R645" s="1"/>
      <c r="S645" s="1"/>
      <c r="T645" s="1"/>
      <c r="U645" s="1"/>
      <c r="V645" s="1"/>
      <c r="W645" s="1"/>
      <c r="X645" s="1"/>
      <c r="Y645" s="1"/>
      <c r="Z645" s="1"/>
      <c r="AA645" s="1"/>
      <c r="AB645" s="1"/>
      <c r="AC645" s="1"/>
      <c r="AD645" s="50"/>
      <c r="AE645" s="1"/>
      <c r="AL645" s="3"/>
      <c r="AM645" s="3"/>
      <c r="AN645" s="1"/>
      <c r="AO645" s="1"/>
      <c r="AP645" s="1"/>
      <c r="AQ645" s="1"/>
      <c r="AR645" s="1"/>
      <c r="AS645" s="1"/>
    </row>
    <row r="646" spans="18:45" s="4" customFormat="1">
      <c r="R646" s="1"/>
      <c r="S646" s="1"/>
      <c r="T646" s="1"/>
      <c r="U646" s="1"/>
      <c r="V646" s="1"/>
      <c r="W646" s="1"/>
      <c r="X646" s="1"/>
      <c r="Y646" s="1"/>
      <c r="Z646" s="1"/>
      <c r="AA646" s="1"/>
      <c r="AB646" s="1"/>
      <c r="AC646" s="1"/>
      <c r="AD646" s="50"/>
      <c r="AE646" s="1"/>
      <c r="AL646" s="3"/>
      <c r="AM646" s="3"/>
      <c r="AN646" s="1"/>
      <c r="AO646" s="1"/>
      <c r="AP646" s="1"/>
      <c r="AQ646" s="1"/>
      <c r="AR646" s="1"/>
      <c r="AS646" s="1"/>
    </row>
    <row r="647" spans="18:45" s="4" customFormat="1">
      <c r="R647" s="1"/>
      <c r="S647" s="1"/>
      <c r="T647" s="1"/>
      <c r="U647" s="1"/>
      <c r="V647" s="1"/>
      <c r="W647" s="1"/>
      <c r="X647" s="1"/>
      <c r="Y647" s="1"/>
      <c r="Z647" s="1"/>
      <c r="AA647" s="1"/>
      <c r="AB647" s="1"/>
      <c r="AC647" s="1"/>
      <c r="AD647" s="50"/>
      <c r="AE647" s="1"/>
      <c r="AL647" s="3"/>
      <c r="AM647" s="3"/>
      <c r="AN647" s="1"/>
      <c r="AO647" s="1"/>
      <c r="AP647" s="1"/>
      <c r="AQ647" s="1"/>
      <c r="AR647" s="1"/>
      <c r="AS647" s="1"/>
    </row>
    <row r="648" spans="18:45" s="4" customFormat="1">
      <c r="R648" s="1"/>
      <c r="S648" s="1"/>
      <c r="T648" s="1"/>
      <c r="U648" s="1"/>
      <c r="V648" s="1"/>
      <c r="W648" s="1"/>
      <c r="X648" s="1"/>
      <c r="Y648" s="1"/>
      <c r="Z648" s="1"/>
      <c r="AA648" s="1"/>
      <c r="AB648" s="1"/>
      <c r="AC648" s="1"/>
      <c r="AD648" s="50"/>
      <c r="AE648" s="1"/>
      <c r="AL648" s="3"/>
      <c r="AM648" s="3"/>
      <c r="AN648" s="1"/>
      <c r="AO648" s="1"/>
      <c r="AP648" s="1"/>
      <c r="AQ648" s="1"/>
      <c r="AR648" s="1"/>
      <c r="AS648" s="1"/>
    </row>
    <row r="649" spans="18:45" s="4" customFormat="1">
      <c r="R649" s="1"/>
      <c r="S649" s="1"/>
      <c r="T649" s="1"/>
      <c r="U649" s="1"/>
      <c r="V649" s="1"/>
      <c r="W649" s="1"/>
      <c r="X649" s="1"/>
      <c r="Y649" s="1"/>
      <c r="Z649" s="1"/>
      <c r="AA649" s="1"/>
      <c r="AB649" s="1"/>
      <c r="AC649" s="1"/>
      <c r="AD649" s="50"/>
      <c r="AE649" s="1"/>
      <c r="AL649" s="3"/>
      <c r="AM649" s="3"/>
      <c r="AN649" s="1"/>
      <c r="AO649" s="1"/>
      <c r="AP649" s="1"/>
      <c r="AQ649" s="1"/>
      <c r="AR649" s="1"/>
      <c r="AS649" s="1"/>
    </row>
    <row r="650" spans="18:45" s="4" customFormat="1">
      <c r="R650" s="1"/>
      <c r="S650" s="1"/>
      <c r="T650" s="1"/>
      <c r="U650" s="1"/>
      <c r="V650" s="1"/>
      <c r="W650" s="1"/>
      <c r="X650" s="1"/>
      <c r="Y650" s="1"/>
      <c r="Z650" s="1"/>
      <c r="AA650" s="1"/>
      <c r="AB650" s="1"/>
      <c r="AC650" s="1"/>
      <c r="AD650" s="50"/>
      <c r="AE650" s="1"/>
      <c r="AL650" s="3"/>
      <c r="AM650" s="3"/>
      <c r="AN650" s="1"/>
      <c r="AO650" s="1"/>
      <c r="AP650" s="1"/>
      <c r="AQ650" s="1"/>
      <c r="AR650" s="1"/>
      <c r="AS650" s="1"/>
    </row>
    <row r="651" spans="18:45" s="4" customFormat="1">
      <c r="R651" s="1"/>
      <c r="S651" s="1"/>
      <c r="T651" s="1"/>
      <c r="U651" s="1"/>
      <c r="V651" s="1"/>
      <c r="W651" s="1"/>
      <c r="X651" s="1"/>
      <c r="Y651" s="1"/>
      <c r="Z651" s="1"/>
      <c r="AA651" s="1"/>
      <c r="AB651" s="1"/>
      <c r="AC651" s="1"/>
      <c r="AD651" s="50"/>
      <c r="AE651" s="1"/>
      <c r="AL651" s="3"/>
      <c r="AM651" s="3"/>
      <c r="AN651" s="1"/>
      <c r="AO651" s="1"/>
      <c r="AP651" s="1"/>
      <c r="AQ651" s="1"/>
      <c r="AR651" s="1"/>
      <c r="AS651" s="1"/>
    </row>
    <row r="652" spans="18:45" s="4" customFormat="1">
      <c r="R652" s="1"/>
      <c r="S652" s="1"/>
      <c r="T652" s="1"/>
      <c r="U652" s="1"/>
      <c r="V652" s="1"/>
      <c r="W652" s="1"/>
      <c r="X652" s="1"/>
      <c r="Y652" s="1"/>
      <c r="Z652" s="1"/>
      <c r="AA652" s="1"/>
      <c r="AB652" s="1"/>
      <c r="AC652" s="1"/>
      <c r="AD652" s="50"/>
      <c r="AE652" s="1"/>
      <c r="AL652" s="3"/>
      <c r="AM652" s="3"/>
      <c r="AN652" s="1"/>
      <c r="AO652" s="1"/>
      <c r="AP652" s="1"/>
      <c r="AQ652" s="1"/>
      <c r="AR652" s="1"/>
      <c r="AS652" s="1"/>
    </row>
    <row r="653" spans="18:45" s="4" customFormat="1">
      <c r="R653" s="1"/>
      <c r="S653" s="1"/>
      <c r="T653" s="1"/>
      <c r="U653" s="1"/>
      <c r="V653" s="1"/>
      <c r="W653" s="1"/>
      <c r="X653" s="1"/>
      <c r="Y653" s="1"/>
      <c r="Z653" s="1"/>
      <c r="AA653" s="1"/>
      <c r="AB653" s="1"/>
      <c r="AC653" s="1"/>
      <c r="AD653" s="50"/>
      <c r="AE653" s="1"/>
      <c r="AL653" s="3"/>
      <c r="AM653" s="3"/>
      <c r="AN653" s="1"/>
      <c r="AO653" s="1"/>
      <c r="AP653" s="1"/>
      <c r="AQ653" s="1"/>
      <c r="AR653" s="1"/>
      <c r="AS653" s="1"/>
    </row>
    <row r="654" spans="18:45" s="4" customFormat="1">
      <c r="R654" s="1"/>
      <c r="S654" s="1"/>
      <c r="T654" s="1"/>
      <c r="U654" s="1"/>
      <c r="V654" s="1"/>
      <c r="W654" s="1"/>
      <c r="X654" s="1"/>
      <c r="Y654" s="1"/>
      <c r="Z654" s="1"/>
      <c r="AA654" s="1"/>
      <c r="AB654" s="1"/>
      <c r="AC654" s="1"/>
      <c r="AD654" s="50"/>
      <c r="AE654" s="1"/>
      <c r="AL654" s="3"/>
      <c r="AM654" s="3"/>
      <c r="AN654" s="1"/>
      <c r="AO654" s="1"/>
      <c r="AP654" s="1"/>
      <c r="AQ654" s="1"/>
      <c r="AR654" s="1"/>
      <c r="AS654" s="1"/>
    </row>
    <row r="655" spans="18:45" s="4" customFormat="1">
      <c r="R655" s="1"/>
      <c r="S655" s="1"/>
      <c r="T655" s="1"/>
      <c r="U655" s="1"/>
      <c r="V655" s="1"/>
      <c r="W655" s="1"/>
      <c r="X655" s="1"/>
      <c r="Y655" s="1"/>
      <c r="Z655" s="1"/>
      <c r="AA655" s="1"/>
      <c r="AB655" s="1"/>
      <c r="AC655" s="1"/>
      <c r="AD655" s="50"/>
      <c r="AE655" s="1"/>
      <c r="AL655" s="3"/>
      <c r="AM655" s="3"/>
      <c r="AN655" s="1"/>
      <c r="AO655" s="1"/>
      <c r="AP655" s="1"/>
      <c r="AQ655" s="1"/>
      <c r="AR655" s="1"/>
      <c r="AS655" s="1"/>
    </row>
    <row r="656" spans="18:45" s="4" customFormat="1">
      <c r="R656" s="1"/>
      <c r="S656" s="1"/>
      <c r="T656" s="1"/>
      <c r="U656" s="1"/>
      <c r="V656" s="1"/>
      <c r="W656" s="1"/>
      <c r="X656" s="1"/>
      <c r="Y656" s="1"/>
      <c r="Z656" s="1"/>
      <c r="AA656" s="1"/>
      <c r="AB656" s="1"/>
      <c r="AC656" s="1"/>
      <c r="AD656" s="50"/>
      <c r="AE656" s="1"/>
      <c r="AL656" s="3"/>
      <c r="AM656" s="3"/>
      <c r="AN656" s="1"/>
      <c r="AO656" s="1"/>
      <c r="AP656" s="1"/>
      <c r="AQ656" s="1"/>
      <c r="AR656" s="1"/>
      <c r="AS656" s="1"/>
    </row>
    <row r="657" spans="18:45" s="4" customFormat="1">
      <c r="R657" s="1"/>
      <c r="S657" s="1"/>
      <c r="T657" s="1"/>
      <c r="U657" s="1"/>
      <c r="V657" s="1"/>
      <c r="W657" s="1"/>
      <c r="X657" s="1"/>
      <c r="Y657" s="1"/>
      <c r="Z657" s="1"/>
      <c r="AA657" s="1"/>
      <c r="AB657" s="1"/>
      <c r="AC657" s="1"/>
      <c r="AD657" s="50"/>
      <c r="AE657" s="1"/>
      <c r="AL657" s="3"/>
      <c r="AM657" s="3"/>
      <c r="AN657" s="1"/>
      <c r="AO657" s="1"/>
      <c r="AP657" s="1"/>
      <c r="AQ657" s="1"/>
      <c r="AR657" s="1"/>
      <c r="AS657" s="1"/>
    </row>
    <row r="658" spans="18:45" s="4" customFormat="1">
      <c r="R658" s="1"/>
      <c r="S658" s="1"/>
      <c r="T658" s="1"/>
      <c r="U658" s="1"/>
      <c r="V658" s="1"/>
      <c r="W658" s="1"/>
      <c r="X658" s="1"/>
      <c r="Y658" s="1"/>
      <c r="Z658" s="1"/>
      <c r="AA658" s="1"/>
      <c r="AB658" s="1"/>
      <c r="AC658" s="1"/>
      <c r="AD658" s="50"/>
      <c r="AE658" s="1"/>
      <c r="AL658" s="3"/>
      <c r="AM658" s="3"/>
      <c r="AN658" s="1"/>
      <c r="AO658" s="1"/>
      <c r="AP658" s="1"/>
      <c r="AQ658" s="1"/>
      <c r="AR658" s="1"/>
      <c r="AS658" s="1"/>
    </row>
    <row r="659" spans="18:45" s="4" customFormat="1">
      <c r="R659" s="1"/>
      <c r="S659" s="1"/>
      <c r="T659" s="1"/>
      <c r="U659" s="1"/>
      <c r="V659" s="1"/>
      <c r="W659" s="1"/>
      <c r="X659" s="1"/>
      <c r="Y659" s="1"/>
      <c r="Z659" s="1"/>
      <c r="AA659" s="1"/>
      <c r="AB659" s="1"/>
      <c r="AC659" s="1"/>
      <c r="AD659" s="50"/>
      <c r="AE659" s="1"/>
      <c r="AL659" s="3"/>
      <c r="AM659" s="3"/>
      <c r="AN659" s="1"/>
      <c r="AO659" s="1"/>
      <c r="AP659" s="1"/>
      <c r="AQ659" s="1"/>
      <c r="AR659" s="1"/>
      <c r="AS659" s="1"/>
    </row>
    <row r="660" spans="18:45" s="4" customFormat="1">
      <c r="R660" s="1"/>
      <c r="S660" s="1"/>
      <c r="T660" s="1"/>
      <c r="U660" s="1"/>
      <c r="V660" s="1"/>
      <c r="W660" s="1"/>
      <c r="X660" s="1"/>
      <c r="Y660" s="1"/>
      <c r="Z660" s="1"/>
      <c r="AA660" s="1"/>
      <c r="AB660" s="1"/>
      <c r="AC660" s="1"/>
      <c r="AD660" s="50"/>
      <c r="AE660" s="1"/>
      <c r="AL660" s="3"/>
      <c r="AM660" s="3"/>
      <c r="AN660" s="1"/>
      <c r="AO660" s="1"/>
      <c r="AP660" s="1"/>
      <c r="AQ660" s="1"/>
      <c r="AR660" s="1"/>
      <c r="AS660" s="1"/>
    </row>
    <row r="661" spans="18:45" s="4" customFormat="1">
      <c r="R661" s="1"/>
      <c r="S661" s="1"/>
      <c r="T661" s="1"/>
      <c r="U661" s="1"/>
      <c r="V661" s="1"/>
      <c r="W661" s="1"/>
      <c r="X661" s="1"/>
      <c r="Y661" s="1"/>
      <c r="Z661" s="1"/>
      <c r="AA661" s="1"/>
      <c r="AB661" s="1"/>
      <c r="AC661" s="1"/>
      <c r="AD661" s="50"/>
      <c r="AE661" s="1"/>
      <c r="AL661" s="3"/>
      <c r="AM661" s="3"/>
      <c r="AN661" s="1"/>
      <c r="AO661" s="1"/>
      <c r="AP661" s="1"/>
      <c r="AQ661" s="1"/>
      <c r="AR661" s="1"/>
      <c r="AS661" s="1"/>
    </row>
    <row r="662" spans="18:45" s="4" customFormat="1">
      <c r="R662" s="1"/>
      <c r="S662" s="1"/>
      <c r="T662" s="1"/>
      <c r="U662" s="1"/>
      <c r="V662" s="1"/>
      <c r="W662" s="1"/>
      <c r="X662" s="1"/>
      <c r="Y662" s="1"/>
      <c r="Z662" s="1"/>
      <c r="AA662" s="1"/>
      <c r="AB662" s="1"/>
      <c r="AC662" s="1"/>
      <c r="AD662" s="50"/>
      <c r="AE662" s="1"/>
      <c r="AL662" s="3"/>
      <c r="AM662" s="3"/>
      <c r="AN662" s="1"/>
      <c r="AO662" s="1"/>
      <c r="AP662" s="1"/>
      <c r="AQ662" s="1"/>
      <c r="AR662" s="1"/>
      <c r="AS662" s="1"/>
    </row>
    <row r="663" spans="18:45" s="4" customFormat="1">
      <c r="R663" s="1"/>
      <c r="S663" s="1"/>
      <c r="T663" s="1"/>
      <c r="U663" s="1"/>
      <c r="V663" s="1"/>
      <c r="W663" s="1"/>
      <c r="X663" s="1"/>
      <c r="Y663" s="1"/>
      <c r="Z663" s="1"/>
      <c r="AA663" s="1"/>
      <c r="AB663" s="1"/>
      <c r="AC663" s="1"/>
      <c r="AD663" s="50"/>
      <c r="AE663" s="1"/>
      <c r="AL663" s="3"/>
      <c r="AM663" s="3"/>
      <c r="AN663" s="1"/>
      <c r="AO663" s="1"/>
      <c r="AP663" s="1"/>
      <c r="AQ663" s="1"/>
      <c r="AR663" s="1"/>
      <c r="AS663" s="1"/>
    </row>
    <row r="664" spans="18:45" s="4" customFormat="1">
      <c r="R664" s="1"/>
      <c r="S664" s="1"/>
      <c r="T664" s="1"/>
      <c r="U664" s="1"/>
      <c r="V664" s="1"/>
      <c r="W664" s="1"/>
      <c r="X664" s="1"/>
      <c r="Y664" s="1"/>
      <c r="Z664" s="1"/>
      <c r="AA664" s="1"/>
      <c r="AB664" s="1"/>
      <c r="AC664" s="1"/>
      <c r="AD664" s="50"/>
      <c r="AE664" s="1"/>
      <c r="AL664" s="3"/>
      <c r="AM664" s="3"/>
      <c r="AN664" s="1"/>
      <c r="AO664" s="1"/>
      <c r="AP664" s="1"/>
      <c r="AQ664" s="1"/>
      <c r="AR664" s="1"/>
      <c r="AS664" s="1"/>
    </row>
    <row r="665" spans="18:45" s="4" customFormat="1">
      <c r="R665" s="1"/>
      <c r="S665" s="1"/>
      <c r="T665" s="1"/>
      <c r="U665" s="1"/>
      <c r="V665" s="1"/>
      <c r="W665" s="1"/>
      <c r="X665" s="1"/>
      <c r="Y665" s="1"/>
      <c r="Z665" s="1"/>
      <c r="AA665" s="1"/>
      <c r="AB665" s="1"/>
      <c r="AC665" s="1"/>
      <c r="AD665" s="50"/>
      <c r="AE665" s="1"/>
      <c r="AL665" s="3"/>
      <c r="AM665" s="3"/>
      <c r="AN665" s="1"/>
      <c r="AO665" s="1"/>
      <c r="AP665" s="1"/>
      <c r="AQ665" s="1"/>
      <c r="AR665" s="1"/>
      <c r="AS665" s="1"/>
    </row>
    <row r="666" spans="18:45" s="4" customFormat="1">
      <c r="R666" s="1"/>
      <c r="S666" s="1"/>
      <c r="T666" s="1"/>
      <c r="U666" s="1"/>
      <c r="V666" s="1"/>
      <c r="W666" s="1"/>
      <c r="X666" s="1"/>
      <c r="Y666" s="1"/>
      <c r="Z666" s="1"/>
      <c r="AA666" s="1"/>
      <c r="AB666" s="1"/>
      <c r="AC666" s="1"/>
      <c r="AD666" s="50"/>
      <c r="AE666" s="1"/>
      <c r="AL666" s="3"/>
      <c r="AM666" s="3"/>
      <c r="AN666" s="1"/>
      <c r="AO666" s="1"/>
      <c r="AP666" s="1"/>
      <c r="AQ666" s="1"/>
      <c r="AR666" s="1"/>
      <c r="AS666" s="1"/>
    </row>
    <row r="667" spans="18:45" s="4" customFormat="1">
      <c r="R667" s="1"/>
      <c r="S667" s="1"/>
      <c r="T667" s="1"/>
      <c r="U667" s="1"/>
      <c r="V667" s="1"/>
      <c r="W667" s="1"/>
      <c r="X667" s="1"/>
      <c r="Y667" s="1"/>
      <c r="Z667" s="1"/>
      <c r="AA667" s="1"/>
      <c r="AB667" s="1"/>
      <c r="AC667" s="1"/>
      <c r="AD667" s="50"/>
      <c r="AE667" s="1"/>
      <c r="AL667" s="3"/>
      <c r="AM667" s="3"/>
      <c r="AN667" s="1"/>
      <c r="AO667" s="1"/>
      <c r="AP667" s="1"/>
      <c r="AQ667" s="1"/>
      <c r="AR667" s="1"/>
      <c r="AS667" s="1"/>
    </row>
    <row r="668" spans="18:45" s="4" customFormat="1">
      <c r="R668" s="1"/>
      <c r="S668" s="1"/>
      <c r="T668" s="1"/>
      <c r="U668" s="1"/>
      <c r="V668" s="1"/>
      <c r="W668" s="1"/>
      <c r="X668" s="1"/>
      <c r="Y668" s="1"/>
      <c r="Z668" s="1"/>
      <c r="AA668" s="1"/>
      <c r="AB668" s="1"/>
      <c r="AC668" s="1"/>
      <c r="AD668" s="50"/>
      <c r="AE668" s="1"/>
      <c r="AL668" s="3"/>
      <c r="AM668" s="3"/>
      <c r="AN668" s="1"/>
      <c r="AO668" s="1"/>
      <c r="AP668" s="1"/>
      <c r="AQ668" s="1"/>
      <c r="AR668" s="1"/>
      <c r="AS668" s="1"/>
    </row>
    <row r="669" spans="18:45" s="4" customFormat="1">
      <c r="R669" s="1"/>
      <c r="S669" s="1"/>
      <c r="T669" s="1"/>
      <c r="U669" s="1"/>
      <c r="V669" s="1"/>
      <c r="W669" s="1"/>
      <c r="X669" s="1"/>
      <c r="Y669" s="1"/>
      <c r="Z669" s="1"/>
      <c r="AA669" s="1"/>
      <c r="AB669" s="1"/>
      <c r="AC669" s="1"/>
      <c r="AD669" s="50"/>
      <c r="AE669" s="1"/>
      <c r="AL669" s="3"/>
      <c r="AM669" s="3"/>
      <c r="AN669" s="1"/>
      <c r="AO669" s="1"/>
      <c r="AP669" s="1"/>
      <c r="AQ669" s="1"/>
      <c r="AR669" s="1"/>
      <c r="AS669" s="1"/>
    </row>
    <row r="670" spans="18:45" s="4" customFormat="1">
      <c r="R670" s="1"/>
      <c r="S670" s="1"/>
      <c r="T670" s="1"/>
      <c r="U670" s="1"/>
      <c r="V670" s="1"/>
      <c r="W670" s="1"/>
      <c r="X670" s="1"/>
      <c r="Y670" s="1"/>
      <c r="Z670" s="1"/>
      <c r="AA670" s="1"/>
      <c r="AB670" s="1"/>
      <c r="AC670" s="1"/>
      <c r="AD670" s="50"/>
      <c r="AE670" s="1"/>
      <c r="AL670" s="3"/>
      <c r="AM670" s="3"/>
      <c r="AN670" s="1"/>
      <c r="AO670" s="1"/>
      <c r="AP670" s="1"/>
      <c r="AQ670" s="1"/>
      <c r="AR670" s="1"/>
      <c r="AS670" s="1"/>
    </row>
    <row r="671" spans="18:45" s="4" customFormat="1">
      <c r="R671" s="1"/>
      <c r="S671" s="1"/>
      <c r="T671" s="1"/>
      <c r="U671" s="1"/>
      <c r="V671" s="1"/>
      <c r="W671" s="1"/>
      <c r="X671" s="1"/>
      <c r="Y671" s="1"/>
      <c r="Z671" s="1"/>
      <c r="AA671" s="1"/>
      <c r="AB671" s="1"/>
      <c r="AC671" s="1"/>
      <c r="AD671" s="50"/>
      <c r="AE671" s="1"/>
      <c r="AL671" s="3"/>
      <c r="AM671" s="3"/>
      <c r="AN671" s="1"/>
      <c r="AO671" s="1"/>
      <c r="AP671" s="1"/>
      <c r="AQ671" s="1"/>
      <c r="AR671" s="1"/>
      <c r="AS671" s="1"/>
    </row>
    <row r="672" spans="18:45" s="4" customFormat="1">
      <c r="R672" s="1"/>
      <c r="S672" s="1"/>
      <c r="T672" s="1"/>
      <c r="U672" s="1"/>
      <c r="V672" s="1"/>
      <c r="W672" s="1"/>
      <c r="X672" s="1"/>
      <c r="Y672" s="1"/>
      <c r="Z672" s="1"/>
      <c r="AA672" s="1"/>
      <c r="AB672" s="1"/>
      <c r="AC672" s="1"/>
      <c r="AD672" s="50"/>
      <c r="AE672" s="1"/>
      <c r="AL672" s="3"/>
      <c r="AM672" s="3"/>
      <c r="AN672" s="1"/>
      <c r="AO672" s="1"/>
      <c r="AP672" s="1"/>
      <c r="AQ672" s="1"/>
      <c r="AR672" s="1"/>
      <c r="AS672" s="1"/>
    </row>
    <row r="673" spans="18:45" s="4" customFormat="1">
      <c r="R673" s="1"/>
      <c r="S673" s="1"/>
      <c r="T673" s="1"/>
      <c r="U673" s="1"/>
      <c r="V673" s="1"/>
      <c r="W673" s="1"/>
      <c r="X673" s="1"/>
      <c r="Y673" s="1"/>
      <c r="Z673" s="1"/>
      <c r="AA673" s="1"/>
      <c r="AB673" s="1"/>
      <c r="AC673" s="1"/>
      <c r="AD673" s="50"/>
      <c r="AE673" s="1"/>
      <c r="AL673" s="3"/>
      <c r="AM673" s="3"/>
      <c r="AN673" s="1"/>
      <c r="AO673" s="1"/>
      <c r="AP673" s="1"/>
      <c r="AQ673" s="1"/>
      <c r="AR673" s="1"/>
      <c r="AS673" s="1"/>
    </row>
    <row r="674" spans="18:45" s="4" customFormat="1">
      <c r="R674" s="1"/>
      <c r="S674" s="1"/>
      <c r="T674" s="1"/>
      <c r="U674" s="1"/>
      <c r="V674" s="1"/>
      <c r="W674" s="1"/>
      <c r="X674" s="1"/>
      <c r="Y674" s="1"/>
      <c r="Z674" s="1"/>
      <c r="AA674" s="1"/>
      <c r="AB674" s="1"/>
      <c r="AC674" s="1"/>
      <c r="AD674" s="50"/>
      <c r="AE674" s="1"/>
      <c r="AL674" s="3"/>
      <c r="AM674" s="3"/>
      <c r="AN674" s="1"/>
      <c r="AO674" s="1"/>
      <c r="AP674" s="1"/>
      <c r="AQ674" s="1"/>
      <c r="AR674" s="1"/>
      <c r="AS674" s="1"/>
    </row>
    <row r="675" spans="18:45" s="4" customFormat="1">
      <c r="R675" s="1"/>
      <c r="S675" s="1"/>
      <c r="T675" s="1"/>
      <c r="U675" s="1"/>
      <c r="V675" s="1"/>
      <c r="W675" s="1"/>
      <c r="X675" s="1"/>
      <c r="Y675" s="1"/>
      <c r="Z675" s="1"/>
      <c r="AA675" s="1"/>
      <c r="AB675" s="1"/>
      <c r="AC675" s="1"/>
      <c r="AD675" s="50"/>
      <c r="AE675" s="1"/>
      <c r="AL675" s="3"/>
      <c r="AM675" s="3"/>
      <c r="AN675" s="1"/>
      <c r="AO675" s="1"/>
      <c r="AP675" s="1"/>
      <c r="AQ675" s="1"/>
      <c r="AR675" s="1"/>
      <c r="AS675" s="1"/>
    </row>
    <row r="676" spans="18:45" s="4" customFormat="1">
      <c r="R676" s="1"/>
      <c r="S676" s="1"/>
      <c r="T676" s="1"/>
      <c r="U676" s="1"/>
      <c r="V676" s="1"/>
      <c r="W676" s="1"/>
      <c r="X676" s="1"/>
      <c r="Y676" s="1"/>
      <c r="Z676" s="1"/>
      <c r="AA676" s="1"/>
      <c r="AB676" s="1"/>
      <c r="AC676" s="1"/>
      <c r="AD676" s="50"/>
      <c r="AE676" s="1"/>
      <c r="AL676" s="3"/>
      <c r="AM676" s="3"/>
      <c r="AN676" s="1"/>
      <c r="AO676" s="1"/>
      <c r="AP676" s="1"/>
      <c r="AQ676" s="1"/>
      <c r="AR676" s="1"/>
      <c r="AS676" s="1"/>
    </row>
    <row r="677" spans="18:45" s="4" customFormat="1">
      <c r="R677" s="1"/>
      <c r="S677" s="1"/>
      <c r="T677" s="1"/>
      <c r="U677" s="1"/>
      <c r="V677" s="1"/>
      <c r="W677" s="1"/>
      <c r="X677" s="1"/>
      <c r="Y677" s="1"/>
      <c r="Z677" s="1"/>
      <c r="AA677" s="1"/>
      <c r="AB677" s="1"/>
      <c r="AC677" s="1"/>
      <c r="AD677" s="50"/>
      <c r="AE677" s="1"/>
      <c r="AL677" s="3"/>
      <c r="AM677" s="3"/>
      <c r="AN677" s="1"/>
      <c r="AO677" s="1"/>
      <c r="AP677" s="1"/>
      <c r="AQ677" s="1"/>
      <c r="AR677" s="1"/>
      <c r="AS677" s="1"/>
    </row>
    <row r="678" spans="18:45" s="4" customFormat="1">
      <c r="R678" s="1"/>
      <c r="S678" s="1"/>
      <c r="T678" s="1"/>
      <c r="U678" s="1"/>
      <c r="V678" s="1"/>
      <c r="W678" s="1"/>
      <c r="X678" s="1"/>
      <c r="Y678" s="1"/>
      <c r="Z678" s="1"/>
      <c r="AA678" s="1"/>
      <c r="AB678" s="1"/>
      <c r="AC678" s="1"/>
      <c r="AD678" s="50"/>
      <c r="AE678" s="1"/>
      <c r="AL678" s="3"/>
      <c r="AM678" s="3"/>
      <c r="AN678" s="1"/>
      <c r="AO678" s="1"/>
      <c r="AP678" s="1"/>
      <c r="AQ678" s="1"/>
      <c r="AR678" s="1"/>
      <c r="AS678" s="1"/>
    </row>
    <row r="679" spans="18:45" s="4" customFormat="1">
      <c r="R679" s="1"/>
      <c r="S679" s="1"/>
      <c r="T679" s="1"/>
      <c r="U679" s="1"/>
      <c r="V679" s="1"/>
      <c r="W679" s="1"/>
      <c r="X679" s="1"/>
      <c r="Y679" s="1"/>
      <c r="Z679" s="1"/>
      <c r="AA679" s="1"/>
      <c r="AB679" s="1"/>
      <c r="AC679" s="1"/>
      <c r="AD679" s="50"/>
      <c r="AE679" s="1"/>
      <c r="AL679" s="3"/>
      <c r="AM679" s="3"/>
      <c r="AN679" s="1"/>
      <c r="AO679" s="1"/>
      <c r="AP679" s="1"/>
      <c r="AQ679" s="1"/>
      <c r="AR679" s="1"/>
      <c r="AS679" s="1"/>
    </row>
    <row r="680" spans="18:45" s="4" customFormat="1">
      <c r="R680" s="1"/>
      <c r="S680" s="1"/>
      <c r="T680" s="1"/>
      <c r="U680" s="1"/>
      <c r="V680" s="1"/>
      <c r="W680" s="1"/>
      <c r="X680" s="1"/>
      <c r="Y680" s="1"/>
      <c r="Z680" s="1"/>
      <c r="AA680" s="1"/>
      <c r="AB680" s="1"/>
      <c r="AC680" s="1"/>
      <c r="AD680" s="50"/>
      <c r="AE680" s="1"/>
      <c r="AL680" s="3"/>
      <c r="AM680" s="3"/>
      <c r="AN680" s="1"/>
      <c r="AO680" s="1"/>
      <c r="AP680" s="1"/>
      <c r="AQ680" s="1"/>
      <c r="AR680" s="1"/>
      <c r="AS680" s="1"/>
    </row>
    <row r="681" spans="18:45" s="4" customFormat="1">
      <c r="R681" s="1"/>
      <c r="S681" s="1"/>
      <c r="T681" s="1"/>
      <c r="U681" s="1"/>
      <c r="V681" s="1"/>
      <c r="W681" s="1"/>
      <c r="X681" s="1"/>
      <c r="Y681" s="1"/>
      <c r="Z681" s="1"/>
      <c r="AA681" s="1"/>
      <c r="AB681" s="1"/>
      <c r="AC681" s="1"/>
      <c r="AD681" s="50"/>
      <c r="AE681" s="1"/>
      <c r="AL681" s="3"/>
      <c r="AM681" s="3"/>
      <c r="AN681" s="1"/>
      <c r="AO681" s="1"/>
      <c r="AP681" s="1"/>
      <c r="AQ681" s="1"/>
      <c r="AR681" s="1"/>
      <c r="AS681" s="1"/>
    </row>
    <row r="682" spans="18:45" s="4" customFormat="1">
      <c r="R682" s="1"/>
      <c r="S682" s="1"/>
      <c r="T682" s="1"/>
      <c r="U682" s="1"/>
      <c r="V682" s="1"/>
      <c r="W682" s="1"/>
      <c r="X682" s="1"/>
      <c r="Y682" s="1"/>
      <c r="Z682" s="1"/>
      <c r="AA682" s="1"/>
      <c r="AB682" s="1"/>
      <c r="AC682" s="1"/>
      <c r="AD682" s="50"/>
      <c r="AE682" s="1"/>
      <c r="AL682" s="3"/>
      <c r="AM682" s="3"/>
      <c r="AN682" s="1"/>
      <c r="AO682" s="1"/>
      <c r="AP682" s="1"/>
      <c r="AQ682" s="1"/>
      <c r="AR682" s="1"/>
      <c r="AS682" s="1"/>
    </row>
    <row r="683" spans="18:45" s="4" customFormat="1">
      <c r="R683" s="1"/>
      <c r="S683" s="1"/>
      <c r="T683" s="1"/>
      <c r="U683" s="1"/>
      <c r="V683" s="1"/>
      <c r="W683" s="1"/>
      <c r="X683" s="1"/>
      <c r="Y683" s="1"/>
      <c r="Z683" s="1"/>
      <c r="AA683" s="1"/>
      <c r="AB683" s="1"/>
      <c r="AC683" s="1"/>
      <c r="AD683" s="50"/>
      <c r="AE683" s="1"/>
      <c r="AL683" s="3"/>
      <c r="AM683" s="3"/>
      <c r="AN683" s="1"/>
      <c r="AO683" s="1"/>
      <c r="AP683" s="1"/>
      <c r="AQ683" s="1"/>
      <c r="AR683" s="1"/>
      <c r="AS683" s="1"/>
    </row>
    <row r="684" spans="18:45" s="4" customFormat="1">
      <c r="R684" s="1"/>
      <c r="S684" s="1"/>
      <c r="T684" s="1"/>
      <c r="U684" s="1"/>
      <c r="V684" s="1"/>
      <c r="W684" s="1"/>
      <c r="X684" s="1"/>
      <c r="Y684" s="1"/>
      <c r="Z684" s="1"/>
      <c r="AA684" s="1"/>
      <c r="AB684" s="1"/>
      <c r="AC684" s="1"/>
      <c r="AD684" s="50"/>
      <c r="AE684" s="1"/>
      <c r="AL684" s="3"/>
      <c r="AM684" s="3"/>
      <c r="AN684" s="1"/>
      <c r="AO684" s="1"/>
      <c r="AP684" s="1"/>
      <c r="AQ684" s="1"/>
      <c r="AR684" s="1"/>
      <c r="AS684" s="1"/>
    </row>
    <row r="685" spans="18:45" s="4" customFormat="1">
      <c r="R685" s="1"/>
      <c r="S685" s="1"/>
      <c r="T685" s="1"/>
      <c r="U685" s="1"/>
      <c r="V685" s="1"/>
      <c r="W685" s="1"/>
      <c r="X685" s="1"/>
      <c r="Y685" s="1"/>
      <c r="Z685" s="1"/>
      <c r="AA685" s="1"/>
      <c r="AB685" s="1"/>
      <c r="AC685" s="1"/>
      <c r="AD685" s="50"/>
      <c r="AE685" s="1"/>
      <c r="AL685" s="3"/>
      <c r="AM685" s="3"/>
      <c r="AN685" s="1"/>
      <c r="AO685" s="1"/>
      <c r="AP685" s="1"/>
      <c r="AQ685" s="1"/>
      <c r="AR685" s="1"/>
      <c r="AS685" s="1"/>
    </row>
    <row r="686" spans="18:45" s="4" customFormat="1">
      <c r="R686" s="1"/>
      <c r="S686" s="1"/>
      <c r="T686" s="1"/>
      <c r="U686" s="1"/>
      <c r="V686" s="1"/>
      <c r="W686" s="1"/>
      <c r="X686" s="1"/>
      <c r="Y686" s="1"/>
      <c r="Z686" s="1"/>
      <c r="AA686" s="1"/>
      <c r="AB686" s="1"/>
      <c r="AC686" s="1"/>
      <c r="AD686" s="50"/>
      <c r="AE686" s="1"/>
      <c r="AL686" s="3"/>
      <c r="AM686" s="3"/>
      <c r="AN686" s="1"/>
      <c r="AO686" s="1"/>
      <c r="AP686" s="1"/>
      <c r="AQ686" s="1"/>
      <c r="AR686" s="1"/>
      <c r="AS686" s="1"/>
    </row>
    <row r="687" spans="18:45" s="4" customFormat="1">
      <c r="R687" s="1"/>
      <c r="S687" s="1"/>
      <c r="T687" s="1"/>
      <c r="U687" s="1"/>
      <c r="V687" s="1"/>
      <c r="W687" s="1"/>
      <c r="X687" s="1"/>
      <c r="Y687" s="1"/>
      <c r="Z687" s="1"/>
      <c r="AA687" s="1"/>
      <c r="AB687" s="1"/>
      <c r="AC687" s="1"/>
      <c r="AD687" s="50"/>
      <c r="AE687" s="1"/>
      <c r="AL687" s="3"/>
      <c r="AM687" s="3"/>
      <c r="AN687" s="1"/>
      <c r="AO687" s="1"/>
      <c r="AP687" s="1"/>
      <c r="AQ687" s="1"/>
      <c r="AR687" s="1"/>
      <c r="AS687" s="1"/>
    </row>
    <row r="688" spans="18:45" s="4" customFormat="1">
      <c r="R688" s="1"/>
      <c r="S688" s="1"/>
      <c r="T688" s="1"/>
      <c r="U688" s="1"/>
      <c r="V688" s="1"/>
      <c r="W688" s="1"/>
      <c r="X688" s="1"/>
      <c r="Y688" s="1"/>
      <c r="Z688" s="1"/>
      <c r="AA688" s="1"/>
      <c r="AB688" s="1"/>
      <c r="AC688" s="1"/>
      <c r="AD688" s="50"/>
      <c r="AE688" s="1"/>
      <c r="AL688" s="3"/>
      <c r="AM688" s="3"/>
      <c r="AN688" s="1"/>
      <c r="AO688" s="1"/>
      <c r="AP688" s="1"/>
      <c r="AQ688" s="1"/>
      <c r="AR688" s="1"/>
      <c r="AS688" s="1"/>
    </row>
    <row r="689" spans="18:45" s="4" customFormat="1">
      <c r="R689" s="1"/>
      <c r="S689" s="1"/>
      <c r="T689" s="1"/>
      <c r="U689" s="1"/>
      <c r="V689" s="1"/>
      <c r="W689" s="1"/>
      <c r="X689" s="1"/>
      <c r="Y689" s="1"/>
      <c r="Z689" s="1"/>
      <c r="AA689" s="1"/>
      <c r="AB689" s="1"/>
      <c r="AC689" s="1"/>
      <c r="AD689" s="50"/>
      <c r="AE689" s="1"/>
      <c r="AL689" s="3"/>
      <c r="AM689" s="3"/>
      <c r="AN689" s="1"/>
      <c r="AO689" s="1"/>
      <c r="AP689" s="1"/>
      <c r="AQ689" s="1"/>
      <c r="AR689" s="1"/>
      <c r="AS689" s="1"/>
    </row>
    <row r="690" spans="18:45" s="4" customFormat="1">
      <c r="R690" s="1"/>
      <c r="S690" s="1"/>
      <c r="T690" s="1"/>
      <c r="U690" s="1"/>
      <c r="V690" s="1"/>
      <c r="W690" s="1"/>
      <c r="X690" s="1"/>
      <c r="Y690" s="1"/>
      <c r="Z690" s="1"/>
      <c r="AA690" s="1"/>
      <c r="AB690" s="1"/>
      <c r="AC690" s="1"/>
      <c r="AD690" s="50"/>
      <c r="AE690" s="1"/>
      <c r="AL690" s="3"/>
      <c r="AM690" s="3"/>
      <c r="AN690" s="1"/>
      <c r="AO690" s="1"/>
      <c r="AP690" s="1"/>
      <c r="AQ690" s="1"/>
      <c r="AR690" s="1"/>
      <c r="AS690" s="1"/>
    </row>
    <row r="691" spans="18:45" s="4" customFormat="1">
      <c r="R691" s="1"/>
      <c r="S691" s="1"/>
      <c r="T691" s="1"/>
      <c r="U691" s="1"/>
      <c r="V691" s="1"/>
      <c r="W691" s="1"/>
      <c r="X691" s="1"/>
      <c r="Y691" s="1"/>
      <c r="Z691" s="1"/>
      <c r="AA691" s="1"/>
      <c r="AB691" s="1"/>
      <c r="AC691" s="1"/>
      <c r="AD691" s="50"/>
      <c r="AE691" s="1"/>
      <c r="AL691" s="3"/>
      <c r="AM691" s="3"/>
      <c r="AN691" s="1"/>
      <c r="AO691" s="1"/>
      <c r="AP691" s="1"/>
      <c r="AQ691" s="1"/>
      <c r="AR691" s="1"/>
      <c r="AS691" s="1"/>
    </row>
    <row r="692" spans="18:45" s="4" customFormat="1">
      <c r="R692" s="1"/>
      <c r="S692" s="1"/>
      <c r="T692" s="1"/>
      <c r="U692" s="1"/>
      <c r="V692" s="1"/>
      <c r="W692" s="1"/>
      <c r="X692" s="1"/>
      <c r="Y692" s="1"/>
      <c r="Z692" s="1"/>
      <c r="AA692" s="1"/>
      <c r="AB692" s="1"/>
      <c r="AC692" s="1"/>
      <c r="AD692" s="50"/>
      <c r="AE692" s="1"/>
      <c r="AL692" s="3"/>
      <c r="AM692" s="3"/>
      <c r="AN692" s="1"/>
      <c r="AO692" s="1"/>
      <c r="AP692" s="1"/>
      <c r="AQ692" s="1"/>
      <c r="AR692" s="1"/>
      <c r="AS692" s="1"/>
    </row>
    <row r="693" spans="18:45" s="4" customFormat="1">
      <c r="R693" s="1"/>
      <c r="S693" s="1"/>
      <c r="T693" s="1"/>
      <c r="U693" s="1"/>
      <c r="V693" s="1"/>
      <c r="W693" s="1"/>
      <c r="X693" s="1"/>
      <c r="Y693" s="1"/>
      <c r="Z693" s="1"/>
      <c r="AA693" s="1"/>
      <c r="AB693" s="1"/>
      <c r="AC693" s="1"/>
      <c r="AD693" s="50"/>
      <c r="AE693" s="1"/>
      <c r="AL693" s="3"/>
      <c r="AM693" s="3"/>
      <c r="AN693" s="1"/>
      <c r="AO693" s="1"/>
      <c r="AP693" s="1"/>
      <c r="AQ693" s="1"/>
      <c r="AR693" s="1"/>
      <c r="AS693" s="1"/>
    </row>
    <row r="694" spans="18:45" s="4" customFormat="1">
      <c r="R694" s="1"/>
      <c r="S694" s="1"/>
      <c r="T694" s="1"/>
      <c r="U694" s="1"/>
      <c r="V694" s="1"/>
      <c r="W694" s="1"/>
      <c r="X694" s="1"/>
      <c r="Y694" s="1"/>
      <c r="Z694" s="1"/>
      <c r="AA694" s="1"/>
      <c r="AB694" s="1"/>
      <c r="AC694" s="1"/>
      <c r="AD694" s="50"/>
      <c r="AE694" s="1"/>
      <c r="AL694" s="3"/>
      <c r="AM694" s="3"/>
      <c r="AN694" s="1"/>
      <c r="AO694" s="1"/>
      <c r="AP694" s="1"/>
      <c r="AQ694" s="1"/>
      <c r="AR694" s="1"/>
      <c r="AS694" s="1"/>
    </row>
    <row r="695" spans="18:45" s="4" customFormat="1">
      <c r="R695" s="1"/>
      <c r="S695" s="1"/>
      <c r="T695" s="1"/>
      <c r="U695" s="1"/>
      <c r="V695" s="1"/>
      <c r="W695" s="1"/>
      <c r="X695" s="1"/>
      <c r="Y695" s="1"/>
      <c r="Z695" s="1"/>
      <c r="AA695" s="1"/>
      <c r="AB695" s="1"/>
      <c r="AC695" s="1"/>
      <c r="AD695" s="50"/>
      <c r="AE695" s="1"/>
      <c r="AL695" s="3"/>
      <c r="AM695" s="3"/>
      <c r="AN695" s="1"/>
      <c r="AO695" s="1"/>
      <c r="AP695" s="1"/>
      <c r="AQ695" s="1"/>
      <c r="AR695" s="1"/>
      <c r="AS695" s="1"/>
    </row>
    <row r="696" spans="18:45" s="4" customFormat="1">
      <c r="R696" s="1"/>
      <c r="S696" s="1"/>
      <c r="T696" s="1"/>
      <c r="U696" s="1"/>
      <c r="V696" s="1"/>
      <c r="W696" s="1"/>
      <c r="X696" s="1"/>
      <c r="Y696" s="1"/>
      <c r="Z696" s="1"/>
      <c r="AA696" s="1"/>
      <c r="AB696" s="1"/>
      <c r="AC696" s="1"/>
      <c r="AD696" s="50"/>
      <c r="AE696" s="1"/>
      <c r="AL696" s="3"/>
      <c r="AM696" s="3"/>
      <c r="AN696" s="1"/>
      <c r="AO696" s="1"/>
      <c r="AP696" s="1"/>
      <c r="AQ696" s="1"/>
      <c r="AR696" s="1"/>
      <c r="AS696" s="1"/>
    </row>
    <row r="697" spans="18:45" s="4" customFormat="1">
      <c r="R697" s="1"/>
      <c r="S697" s="1"/>
      <c r="T697" s="1"/>
      <c r="U697" s="1"/>
      <c r="V697" s="1"/>
      <c r="W697" s="1"/>
      <c r="X697" s="1"/>
      <c r="Y697" s="1"/>
      <c r="Z697" s="1"/>
      <c r="AA697" s="1"/>
      <c r="AB697" s="1"/>
      <c r="AC697" s="1"/>
      <c r="AD697" s="50"/>
      <c r="AE697" s="1"/>
      <c r="AL697" s="3"/>
      <c r="AM697" s="3"/>
      <c r="AN697" s="1"/>
      <c r="AO697" s="1"/>
      <c r="AP697" s="1"/>
      <c r="AQ697" s="1"/>
      <c r="AR697" s="1"/>
      <c r="AS697" s="1"/>
    </row>
    <row r="698" spans="18:45" s="4" customFormat="1">
      <c r="R698" s="1"/>
      <c r="S698" s="1"/>
      <c r="T698" s="1"/>
      <c r="U698" s="1"/>
      <c r="V698" s="1"/>
      <c r="W698" s="1"/>
      <c r="X698" s="1"/>
      <c r="Y698" s="1"/>
      <c r="Z698" s="1"/>
      <c r="AA698" s="1"/>
      <c r="AB698" s="1"/>
      <c r="AC698" s="1"/>
      <c r="AD698" s="50"/>
      <c r="AE698" s="1"/>
      <c r="AL698" s="3"/>
      <c r="AM698" s="3"/>
      <c r="AN698" s="1"/>
      <c r="AO698" s="1"/>
      <c r="AP698" s="1"/>
      <c r="AQ698" s="1"/>
      <c r="AR698" s="1"/>
      <c r="AS698" s="1"/>
    </row>
    <row r="699" spans="18:45" s="4" customFormat="1">
      <c r="R699" s="1"/>
      <c r="S699" s="1"/>
      <c r="T699" s="1"/>
      <c r="U699" s="1"/>
      <c r="V699" s="1"/>
      <c r="W699" s="1"/>
      <c r="X699" s="1"/>
      <c r="Y699" s="1"/>
      <c r="Z699" s="1"/>
      <c r="AA699" s="1"/>
      <c r="AB699" s="1"/>
      <c r="AC699" s="1"/>
      <c r="AD699" s="50"/>
      <c r="AE699" s="1"/>
      <c r="AL699" s="3"/>
      <c r="AM699" s="3"/>
      <c r="AN699" s="1"/>
      <c r="AO699" s="1"/>
      <c r="AP699" s="1"/>
      <c r="AQ699" s="1"/>
      <c r="AR699" s="1"/>
      <c r="AS699" s="1"/>
    </row>
    <row r="700" spans="18:45" s="4" customFormat="1">
      <c r="R700" s="1"/>
      <c r="S700" s="1"/>
      <c r="T700" s="1"/>
      <c r="U700" s="1"/>
      <c r="V700" s="1"/>
      <c r="W700" s="1"/>
      <c r="X700" s="1"/>
      <c r="Y700" s="1"/>
      <c r="Z700" s="1"/>
      <c r="AA700" s="1"/>
      <c r="AB700" s="1"/>
      <c r="AC700" s="1"/>
      <c r="AD700" s="50"/>
      <c r="AE700" s="1"/>
      <c r="AL700" s="3"/>
      <c r="AM700" s="3"/>
      <c r="AN700" s="1"/>
      <c r="AO700" s="1"/>
      <c r="AP700" s="1"/>
      <c r="AQ700" s="1"/>
      <c r="AR700" s="1"/>
      <c r="AS700" s="1"/>
    </row>
    <row r="701" spans="18:45" s="4" customFormat="1">
      <c r="R701" s="1"/>
      <c r="S701" s="1"/>
      <c r="T701" s="1"/>
      <c r="U701" s="1"/>
      <c r="V701" s="1"/>
      <c r="W701" s="1"/>
      <c r="X701" s="1"/>
      <c r="Y701" s="1"/>
      <c r="Z701" s="1"/>
      <c r="AA701" s="1"/>
      <c r="AB701" s="1"/>
      <c r="AC701" s="1"/>
      <c r="AD701" s="50"/>
      <c r="AE701" s="1"/>
      <c r="AL701" s="3"/>
      <c r="AM701" s="3"/>
      <c r="AN701" s="1"/>
      <c r="AO701" s="1"/>
      <c r="AP701" s="1"/>
      <c r="AQ701" s="1"/>
      <c r="AR701" s="1"/>
      <c r="AS701" s="1"/>
    </row>
    <row r="702" spans="18:45" s="4" customFormat="1">
      <c r="R702" s="1"/>
      <c r="S702" s="1"/>
      <c r="T702" s="1"/>
      <c r="U702" s="1"/>
      <c r="V702" s="1"/>
      <c r="W702" s="1"/>
      <c r="X702" s="1"/>
      <c r="Y702" s="1"/>
      <c r="Z702" s="1"/>
      <c r="AA702" s="1"/>
      <c r="AB702" s="1"/>
      <c r="AC702" s="1"/>
      <c r="AD702" s="50"/>
      <c r="AE702" s="1"/>
      <c r="AL702" s="3"/>
      <c r="AM702" s="3"/>
      <c r="AN702" s="1"/>
      <c r="AO702" s="1"/>
      <c r="AP702" s="1"/>
      <c r="AQ702" s="1"/>
      <c r="AR702" s="1"/>
      <c r="AS702" s="1"/>
    </row>
    <row r="703" spans="18:45" s="4" customFormat="1">
      <c r="R703" s="1"/>
      <c r="S703" s="1"/>
      <c r="T703" s="1"/>
      <c r="U703" s="1"/>
      <c r="V703" s="1"/>
      <c r="W703" s="1"/>
      <c r="X703" s="1"/>
      <c r="Y703" s="1"/>
      <c r="Z703" s="1"/>
      <c r="AA703" s="1"/>
      <c r="AB703" s="1"/>
      <c r="AC703" s="1"/>
      <c r="AD703" s="50"/>
      <c r="AE703" s="1"/>
      <c r="AL703" s="3"/>
      <c r="AM703" s="3"/>
      <c r="AN703" s="1"/>
      <c r="AO703" s="1"/>
      <c r="AP703" s="1"/>
      <c r="AQ703" s="1"/>
      <c r="AR703" s="1"/>
      <c r="AS703" s="1"/>
    </row>
    <row r="704" spans="18:45" s="4" customFormat="1">
      <c r="R704" s="1"/>
      <c r="S704" s="1"/>
      <c r="T704" s="1"/>
      <c r="U704" s="1"/>
      <c r="V704" s="1"/>
      <c r="W704" s="1"/>
      <c r="X704" s="1"/>
      <c r="Y704" s="1"/>
      <c r="Z704" s="1"/>
      <c r="AA704" s="1"/>
      <c r="AB704" s="1"/>
      <c r="AC704" s="1"/>
      <c r="AD704" s="50"/>
      <c r="AE704" s="1"/>
      <c r="AL704" s="3"/>
      <c r="AM704" s="3"/>
      <c r="AN704" s="1"/>
      <c r="AO704" s="1"/>
      <c r="AP704" s="1"/>
      <c r="AQ704" s="1"/>
      <c r="AR704" s="1"/>
      <c r="AS704" s="1"/>
    </row>
    <row r="705" spans="18:45" s="4" customFormat="1">
      <c r="R705" s="1"/>
      <c r="S705" s="1"/>
      <c r="T705" s="1"/>
      <c r="U705" s="1"/>
      <c r="V705" s="1"/>
      <c r="W705" s="1"/>
      <c r="X705" s="1"/>
      <c r="Y705" s="1"/>
      <c r="Z705" s="1"/>
      <c r="AA705" s="1"/>
      <c r="AB705" s="1"/>
      <c r="AC705" s="1"/>
      <c r="AD705" s="50"/>
      <c r="AE705" s="1"/>
      <c r="AL705" s="3"/>
      <c r="AM705" s="3"/>
      <c r="AN705" s="1"/>
      <c r="AO705" s="1"/>
      <c r="AP705" s="1"/>
      <c r="AQ705" s="1"/>
      <c r="AR705" s="1"/>
      <c r="AS705" s="1"/>
    </row>
    <row r="706" spans="18:45" s="4" customFormat="1">
      <c r="R706" s="1"/>
      <c r="S706" s="1"/>
      <c r="T706" s="1"/>
      <c r="U706" s="1"/>
      <c r="V706" s="1"/>
      <c r="W706" s="1"/>
      <c r="X706" s="1"/>
      <c r="Y706" s="1"/>
      <c r="Z706" s="1"/>
      <c r="AA706" s="1"/>
      <c r="AB706" s="1"/>
      <c r="AC706" s="1"/>
      <c r="AD706" s="50"/>
      <c r="AE706" s="1"/>
      <c r="AL706" s="3"/>
      <c r="AM706" s="3"/>
      <c r="AN706" s="1"/>
      <c r="AO706" s="1"/>
      <c r="AP706" s="1"/>
      <c r="AQ706" s="1"/>
      <c r="AR706" s="1"/>
      <c r="AS706" s="1"/>
    </row>
    <row r="707" spans="18:45" s="4" customFormat="1">
      <c r="R707" s="1"/>
      <c r="S707" s="1"/>
      <c r="T707" s="1"/>
      <c r="U707" s="1"/>
      <c r="V707" s="1"/>
      <c r="W707" s="1"/>
      <c r="X707" s="1"/>
      <c r="Y707" s="1"/>
      <c r="Z707" s="1"/>
      <c r="AA707" s="1"/>
      <c r="AB707" s="1"/>
      <c r="AC707" s="1"/>
      <c r="AD707" s="50"/>
      <c r="AE707" s="1"/>
      <c r="AL707" s="3"/>
      <c r="AM707" s="3"/>
      <c r="AN707" s="1"/>
      <c r="AO707" s="1"/>
      <c r="AP707" s="1"/>
      <c r="AQ707" s="1"/>
      <c r="AR707" s="1"/>
      <c r="AS707" s="1"/>
    </row>
    <row r="708" spans="18:45" s="4" customFormat="1">
      <c r="R708" s="1"/>
      <c r="S708" s="1"/>
      <c r="T708" s="1"/>
      <c r="U708" s="1"/>
      <c r="V708" s="1"/>
      <c r="W708" s="1"/>
      <c r="X708" s="1"/>
      <c r="Y708" s="1"/>
      <c r="Z708" s="1"/>
      <c r="AA708" s="1"/>
      <c r="AB708" s="1"/>
      <c r="AC708" s="1"/>
      <c r="AD708" s="50"/>
      <c r="AE708" s="1"/>
      <c r="AL708" s="3"/>
      <c r="AM708" s="3"/>
      <c r="AN708" s="1"/>
      <c r="AO708" s="1"/>
      <c r="AP708" s="1"/>
      <c r="AQ708" s="1"/>
      <c r="AR708" s="1"/>
      <c r="AS708" s="1"/>
    </row>
    <row r="709" spans="18:45" s="4" customFormat="1">
      <c r="R709" s="1"/>
      <c r="S709" s="1"/>
      <c r="T709" s="1"/>
      <c r="U709" s="1"/>
      <c r="V709" s="1"/>
      <c r="W709" s="1"/>
      <c r="X709" s="1"/>
      <c r="Y709" s="1"/>
      <c r="Z709" s="1"/>
      <c r="AA709" s="1"/>
      <c r="AB709" s="1"/>
      <c r="AC709" s="1"/>
      <c r="AD709" s="50"/>
      <c r="AE709" s="1"/>
      <c r="AL709" s="3"/>
      <c r="AM709" s="3"/>
      <c r="AN709" s="1"/>
      <c r="AO709" s="1"/>
      <c r="AP709" s="1"/>
      <c r="AQ709" s="1"/>
      <c r="AR709" s="1"/>
      <c r="AS709" s="1"/>
    </row>
    <row r="710" spans="18:45" s="4" customFormat="1">
      <c r="R710" s="1"/>
      <c r="S710" s="1"/>
      <c r="T710" s="1"/>
      <c r="U710" s="1"/>
      <c r="V710" s="1"/>
      <c r="W710" s="1"/>
      <c r="X710" s="1"/>
      <c r="Y710" s="1"/>
      <c r="Z710" s="1"/>
      <c r="AA710" s="1"/>
      <c r="AB710" s="1"/>
      <c r="AC710" s="1"/>
      <c r="AD710" s="50"/>
      <c r="AE710" s="1"/>
      <c r="AL710" s="3"/>
      <c r="AM710" s="3"/>
      <c r="AN710" s="1"/>
      <c r="AO710" s="1"/>
      <c r="AP710" s="1"/>
      <c r="AQ710" s="1"/>
      <c r="AR710" s="1"/>
      <c r="AS710" s="1"/>
    </row>
    <row r="711" spans="18:45" s="4" customFormat="1">
      <c r="R711" s="1"/>
      <c r="S711" s="1"/>
      <c r="T711" s="1"/>
      <c r="U711" s="1"/>
      <c r="V711" s="1"/>
      <c r="W711" s="1"/>
      <c r="X711" s="1"/>
      <c r="Y711" s="1"/>
      <c r="Z711" s="1"/>
      <c r="AA711" s="1"/>
      <c r="AB711" s="1"/>
      <c r="AC711" s="1"/>
      <c r="AD711" s="50"/>
      <c r="AE711" s="1"/>
      <c r="AL711" s="3"/>
      <c r="AM711" s="3"/>
      <c r="AN711" s="1"/>
      <c r="AO711" s="1"/>
      <c r="AP711" s="1"/>
      <c r="AQ711" s="1"/>
      <c r="AR711" s="1"/>
      <c r="AS711" s="1"/>
    </row>
    <row r="712" spans="18:45" s="4" customFormat="1">
      <c r="R712" s="1"/>
      <c r="S712" s="1"/>
      <c r="T712" s="1"/>
      <c r="U712" s="1"/>
      <c r="V712" s="1"/>
      <c r="W712" s="1"/>
      <c r="X712" s="1"/>
      <c r="Y712" s="1"/>
      <c r="Z712" s="1"/>
      <c r="AA712" s="1"/>
      <c r="AB712" s="1"/>
      <c r="AC712" s="1"/>
      <c r="AD712" s="50"/>
      <c r="AE712" s="1"/>
      <c r="AL712" s="3"/>
      <c r="AM712" s="3"/>
      <c r="AN712" s="1"/>
      <c r="AO712" s="1"/>
      <c r="AP712" s="1"/>
      <c r="AQ712" s="1"/>
      <c r="AR712" s="1"/>
      <c r="AS712" s="1"/>
    </row>
    <row r="713" spans="18:45" s="4" customFormat="1">
      <c r="R713" s="1"/>
      <c r="S713" s="1"/>
      <c r="T713" s="1"/>
      <c r="U713" s="1"/>
      <c r="V713" s="1"/>
      <c r="W713" s="1"/>
      <c r="X713" s="1"/>
      <c r="Y713" s="1"/>
      <c r="Z713" s="1"/>
      <c r="AA713" s="1"/>
      <c r="AB713" s="1"/>
      <c r="AC713" s="1"/>
      <c r="AD713" s="50"/>
      <c r="AE713" s="1"/>
      <c r="AL713" s="3"/>
      <c r="AM713" s="3"/>
      <c r="AN713" s="1"/>
      <c r="AO713" s="1"/>
      <c r="AP713" s="1"/>
      <c r="AQ713" s="1"/>
      <c r="AR713" s="1"/>
      <c r="AS713" s="1"/>
    </row>
    <row r="714" spans="18:45" s="4" customFormat="1">
      <c r="R714" s="1"/>
      <c r="S714" s="1"/>
      <c r="T714" s="1"/>
      <c r="U714" s="1"/>
      <c r="V714" s="1"/>
      <c r="W714" s="1"/>
      <c r="X714" s="1"/>
      <c r="Y714" s="1"/>
      <c r="Z714" s="1"/>
      <c r="AA714" s="1"/>
      <c r="AB714" s="1"/>
      <c r="AC714" s="1"/>
      <c r="AD714" s="50"/>
      <c r="AE714" s="1"/>
      <c r="AL714" s="3"/>
      <c r="AM714" s="3"/>
      <c r="AN714" s="1"/>
      <c r="AO714" s="1"/>
      <c r="AP714" s="1"/>
      <c r="AQ714" s="1"/>
      <c r="AR714" s="1"/>
      <c r="AS714" s="1"/>
    </row>
    <row r="715" spans="18:45" s="4" customFormat="1">
      <c r="R715" s="1"/>
      <c r="S715" s="1"/>
      <c r="T715" s="1"/>
      <c r="U715" s="1"/>
      <c r="V715" s="1"/>
      <c r="W715" s="1"/>
      <c r="X715" s="1"/>
      <c r="Y715" s="1"/>
      <c r="Z715" s="1"/>
      <c r="AA715" s="1"/>
      <c r="AB715" s="1"/>
      <c r="AC715" s="1"/>
      <c r="AD715" s="50"/>
      <c r="AE715" s="1"/>
      <c r="AL715" s="3"/>
      <c r="AM715" s="3"/>
      <c r="AN715" s="1"/>
      <c r="AO715" s="1"/>
      <c r="AP715" s="1"/>
      <c r="AQ715" s="1"/>
      <c r="AR715" s="1"/>
      <c r="AS715" s="1"/>
    </row>
    <row r="716" spans="18:45" s="4" customFormat="1">
      <c r="R716" s="1"/>
      <c r="S716" s="1"/>
      <c r="T716" s="1"/>
      <c r="U716" s="1"/>
      <c r="V716" s="1"/>
      <c r="W716" s="1"/>
      <c r="X716" s="1"/>
      <c r="Y716" s="1"/>
      <c r="Z716" s="1"/>
      <c r="AA716" s="1"/>
      <c r="AB716" s="1"/>
      <c r="AC716" s="1"/>
      <c r="AD716" s="50"/>
      <c r="AE716" s="1"/>
      <c r="AL716" s="3"/>
      <c r="AM716" s="3"/>
      <c r="AN716" s="1"/>
      <c r="AO716" s="1"/>
      <c r="AP716" s="1"/>
      <c r="AQ716" s="1"/>
      <c r="AR716" s="1"/>
      <c r="AS716" s="1"/>
    </row>
    <row r="717" spans="18:45" s="4" customFormat="1">
      <c r="R717" s="1"/>
      <c r="S717" s="1"/>
      <c r="T717" s="1"/>
      <c r="U717" s="1"/>
      <c r="V717" s="1"/>
      <c r="W717" s="1"/>
      <c r="X717" s="1"/>
      <c r="Y717" s="1"/>
      <c r="Z717" s="1"/>
      <c r="AA717" s="1"/>
      <c r="AB717" s="1"/>
      <c r="AC717" s="1"/>
      <c r="AD717" s="50"/>
      <c r="AE717" s="1"/>
      <c r="AL717" s="3"/>
      <c r="AM717" s="3"/>
      <c r="AN717" s="1"/>
      <c r="AO717" s="1"/>
      <c r="AP717" s="1"/>
      <c r="AQ717" s="1"/>
      <c r="AR717" s="1"/>
      <c r="AS717" s="1"/>
    </row>
    <row r="718" spans="18:45" s="4" customFormat="1">
      <c r="R718" s="1"/>
      <c r="S718" s="1"/>
      <c r="T718" s="1"/>
      <c r="U718" s="1"/>
      <c r="V718" s="1"/>
      <c r="W718" s="1"/>
      <c r="X718" s="1"/>
      <c r="Y718" s="1"/>
      <c r="Z718" s="1"/>
      <c r="AA718" s="1"/>
      <c r="AB718" s="1"/>
      <c r="AC718" s="1"/>
      <c r="AD718" s="50"/>
      <c r="AE718" s="1"/>
      <c r="AL718" s="3"/>
      <c r="AM718" s="3"/>
      <c r="AN718" s="1"/>
      <c r="AO718" s="1"/>
      <c r="AP718" s="1"/>
      <c r="AQ718" s="1"/>
      <c r="AR718" s="1"/>
      <c r="AS718" s="1"/>
    </row>
    <row r="719" spans="18:45" s="4" customFormat="1">
      <c r="R719" s="1"/>
      <c r="S719" s="1"/>
      <c r="T719" s="1"/>
      <c r="U719" s="1"/>
      <c r="V719" s="1"/>
      <c r="W719" s="1"/>
      <c r="X719" s="1"/>
      <c r="Y719" s="1"/>
      <c r="Z719" s="1"/>
      <c r="AA719" s="1"/>
      <c r="AB719" s="1"/>
      <c r="AC719" s="1"/>
      <c r="AD719" s="50"/>
      <c r="AE719" s="1"/>
      <c r="AL719" s="3"/>
      <c r="AM719" s="3"/>
      <c r="AN719" s="1"/>
      <c r="AO719" s="1"/>
      <c r="AP719" s="1"/>
      <c r="AQ719" s="1"/>
      <c r="AR719" s="1"/>
      <c r="AS719" s="1"/>
    </row>
    <row r="720" spans="18:45" s="4" customFormat="1">
      <c r="R720" s="1"/>
      <c r="S720" s="1"/>
      <c r="T720" s="1"/>
      <c r="U720" s="1"/>
      <c r="V720" s="1"/>
      <c r="W720" s="1"/>
      <c r="X720" s="1"/>
      <c r="Y720" s="1"/>
      <c r="Z720" s="1"/>
      <c r="AA720" s="1"/>
      <c r="AB720" s="1"/>
      <c r="AC720" s="1"/>
      <c r="AD720" s="50"/>
      <c r="AE720" s="1"/>
      <c r="AL720" s="3"/>
      <c r="AM720" s="3"/>
      <c r="AN720" s="1"/>
      <c r="AO720" s="1"/>
      <c r="AP720" s="1"/>
      <c r="AQ720" s="1"/>
      <c r="AR720" s="1"/>
      <c r="AS720" s="1"/>
    </row>
    <row r="721" spans="18:45" s="4" customFormat="1">
      <c r="R721" s="1"/>
      <c r="S721" s="1"/>
      <c r="T721" s="1"/>
      <c r="U721" s="1"/>
      <c r="V721" s="1"/>
      <c r="W721" s="1"/>
      <c r="X721" s="1"/>
      <c r="Y721" s="1"/>
      <c r="Z721" s="1"/>
      <c r="AA721" s="1"/>
      <c r="AB721" s="1"/>
      <c r="AC721" s="1"/>
      <c r="AD721" s="50"/>
      <c r="AE721" s="1"/>
      <c r="AL721" s="3"/>
      <c r="AM721" s="3"/>
      <c r="AN721" s="1"/>
      <c r="AO721" s="1"/>
      <c r="AP721" s="1"/>
      <c r="AQ721" s="1"/>
      <c r="AR721" s="1"/>
      <c r="AS721" s="1"/>
    </row>
    <row r="722" spans="18:45" s="4" customFormat="1">
      <c r="R722" s="1"/>
      <c r="S722" s="1"/>
      <c r="T722" s="1"/>
      <c r="U722" s="1"/>
      <c r="V722" s="1"/>
      <c r="W722" s="1"/>
      <c r="X722" s="1"/>
      <c r="Y722" s="1"/>
      <c r="Z722" s="1"/>
      <c r="AA722" s="1"/>
      <c r="AB722" s="1"/>
      <c r="AC722" s="1"/>
      <c r="AD722" s="50"/>
      <c r="AE722" s="1"/>
      <c r="AL722" s="3"/>
      <c r="AM722" s="3"/>
      <c r="AN722" s="1"/>
      <c r="AO722" s="1"/>
      <c r="AP722" s="1"/>
      <c r="AQ722" s="1"/>
      <c r="AR722" s="1"/>
      <c r="AS722" s="1"/>
    </row>
    <row r="723" spans="18:45" s="4" customFormat="1">
      <c r="R723" s="1"/>
      <c r="S723" s="1"/>
      <c r="T723" s="1"/>
      <c r="U723" s="1"/>
      <c r="V723" s="1"/>
      <c r="W723" s="1"/>
      <c r="X723" s="1"/>
      <c r="Y723" s="1"/>
      <c r="Z723" s="1"/>
      <c r="AA723" s="1"/>
      <c r="AB723" s="1"/>
      <c r="AC723" s="1"/>
      <c r="AD723" s="50"/>
      <c r="AE723" s="1"/>
      <c r="AL723" s="3"/>
      <c r="AM723" s="3"/>
      <c r="AN723" s="1"/>
      <c r="AO723" s="1"/>
      <c r="AP723" s="1"/>
      <c r="AQ723" s="1"/>
      <c r="AR723" s="1"/>
      <c r="AS723" s="1"/>
    </row>
    <row r="724" spans="18:45" s="4" customFormat="1">
      <c r="R724" s="1"/>
      <c r="S724" s="1"/>
      <c r="T724" s="1"/>
      <c r="U724" s="1"/>
      <c r="V724" s="1"/>
      <c r="W724" s="1"/>
      <c r="X724" s="1"/>
      <c r="Y724" s="1"/>
      <c r="Z724" s="1"/>
      <c r="AA724" s="1"/>
      <c r="AB724" s="1"/>
      <c r="AC724" s="1"/>
      <c r="AD724" s="50"/>
      <c r="AE724" s="1"/>
      <c r="AL724" s="3"/>
      <c r="AM724" s="3"/>
      <c r="AN724" s="1"/>
      <c r="AO724" s="1"/>
      <c r="AP724" s="1"/>
      <c r="AQ724" s="1"/>
      <c r="AR724" s="1"/>
      <c r="AS724" s="1"/>
    </row>
    <row r="725" spans="18:45" s="4" customFormat="1">
      <c r="R725" s="1"/>
      <c r="S725" s="1"/>
      <c r="T725" s="1"/>
      <c r="U725" s="1"/>
      <c r="V725" s="1"/>
      <c r="W725" s="1"/>
      <c r="X725" s="1"/>
      <c r="Y725" s="1"/>
      <c r="Z725" s="1"/>
      <c r="AA725" s="1"/>
      <c r="AB725" s="1"/>
      <c r="AC725" s="1"/>
      <c r="AD725" s="50"/>
      <c r="AE725" s="1"/>
      <c r="AL725" s="3"/>
      <c r="AM725" s="3"/>
      <c r="AN725" s="1"/>
      <c r="AO725" s="1"/>
      <c r="AP725" s="1"/>
      <c r="AQ725" s="1"/>
      <c r="AR725" s="1"/>
      <c r="AS725" s="1"/>
    </row>
    <row r="726" spans="18:45" s="4" customFormat="1">
      <c r="R726" s="1"/>
      <c r="S726" s="1"/>
      <c r="T726" s="1"/>
      <c r="U726" s="1"/>
      <c r="V726" s="1"/>
      <c r="W726" s="1"/>
      <c r="X726" s="1"/>
      <c r="Y726" s="1"/>
      <c r="Z726" s="1"/>
      <c r="AA726" s="1"/>
      <c r="AB726" s="1"/>
      <c r="AC726" s="1"/>
      <c r="AD726" s="50"/>
      <c r="AE726" s="1"/>
      <c r="AL726" s="3"/>
      <c r="AM726" s="3"/>
      <c r="AN726" s="1"/>
      <c r="AO726" s="1"/>
      <c r="AP726" s="1"/>
      <c r="AQ726" s="1"/>
      <c r="AR726" s="1"/>
      <c r="AS726" s="1"/>
    </row>
    <row r="727" spans="18:45" s="4" customFormat="1">
      <c r="R727" s="1"/>
      <c r="S727" s="1"/>
      <c r="T727" s="1"/>
      <c r="U727" s="1"/>
      <c r="V727" s="1"/>
      <c r="W727" s="1"/>
      <c r="X727" s="1"/>
      <c r="Y727" s="1"/>
      <c r="Z727" s="1"/>
      <c r="AA727" s="1"/>
      <c r="AB727" s="1"/>
      <c r="AC727" s="1"/>
      <c r="AD727" s="50"/>
      <c r="AE727" s="1"/>
      <c r="AL727" s="3"/>
      <c r="AM727" s="3"/>
      <c r="AN727" s="1"/>
      <c r="AO727" s="1"/>
      <c r="AP727" s="1"/>
      <c r="AQ727" s="1"/>
      <c r="AR727" s="1"/>
      <c r="AS727" s="1"/>
    </row>
    <row r="728" spans="18:45" s="4" customFormat="1">
      <c r="R728" s="1"/>
      <c r="S728" s="1"/>
      <c r="T728" s="1"/>
      <c r="U728" s="1"/>
      <c r="V728" s="1"/>
      <c r="W728" s="1"/>
      <c r="X728" s="1"/>
      <c r="Y728" s="1"/>
      <c r="Z728" s="1"/>
      <c r="AA728" s="1"/>
      <c r="AB728" s="1"/>
      <c r="AC728" s="1"/>
      <c r="AD728" s="50"/>
      <c r="AE728" s="1"/>
      <c r="AL728" s="3"/>
      <c r="AM728" s="3"/>
      <c r="AN728" s="1"/>
      <c r="AO728" s="1"/>
      <c r="AP728" s="1"/>
      <c r="AQ728" s="1"/>
      <c r="AR728" s="1"/>
      <c r="AS728" s="1"/>
    </row>
    <row r="729" spans="18:45" s="4" customFormat="1">
      <c r="R729" s="1"/>
      <c r="S729" s="1"/>
      <c r="T729" s="1"/>
      <c r="U729" s="1"/>
      <c r="V729" s="1"/>
      <c r="W729" s="1"/>
      <c r="X729" s="1"/>
      <c r="Y729" s="1"/>
      <c r="Z729" s="1"/>
      <c r="AA729" s="1"/>
      <c r="AB729" s="1"/>
      <c r="AC729" s="1"/>
      <c r="AD729" s="50"/>
      <c r="AE729" s="1"/>
      <c r="AL729" s="3"/>
      <c r="AM729" s="3"/>
      <c r="AN729" s="1"/>
      <c r="AO729" s="1"/>
      <c r="AP729" s="1"/>
      <c r="AQ729" s="1"/>
      <c r="AR729" s="1"/>
      <c r="AS729" s="1"/>
    </row>
    <row r="730" spans="18:45" s="4" customFormat="1">
      <c r="R730" s="1"/>
      <c r="S730" s="1"/>
      <c r="T730" s="1"/>
      <c r="U730" s="1"/>
      <c r="V730" s="1"/>
      <c r="W730" s="1"/>
      <c r="X730" s="1"/>
      <c r="Y730" s="1"/>
      <c r="Z730" s="1"/>
      <c r="AA730" s="1"/>
      <c r="AB730" s="1"/>
      <c r="AC730" s="1"/>
      <c r="AD730" s="50"/>
      <c r="AE730" s="1"/>
      <c r="AL730" s="3"/>
      <c r="AM730" s="3"/>
      <c r="AN730" s="1"/>
      <c r="AO730" s="1"/>
      <c r="AP730" s="1"/>
      <c r="AQ730" s="1"/>
      <c r="AR730" s="1"/>
      <c r="AS730" s="1"/>
    </row>
    <row r="731" spans="18:45" s="4" customFormat="1">
      <c r="R731" s="1"/>
      <c r="S731" s="1"/>
      <c r="T731" s="1"/>
      <c r="U731" s="1"/>
      <c r="V731" s="1"/>
      <c r="W731" s="1"/>
      <c r="X731" s="1"/>
      <c r="Y731" s="1"/>
      <c r="Z731" s="1"/>
      <c r="AA731" s="1"/>
      <c r="AB731" s="1"/>
      <c r="AC731" s="1"/>
      <c r="AD731" s="50"/>
      <c r="AE731" s="1"/>
      <c r="AL731" s="3"/>
      <c r="AM731" s="3"/>
      <c r="AN731" s="1"/>
      <c r="AO731" s="1"/>
      <c r="AP731" s="1"/>
      <c r="AQ731" s="1"/>
      <c r="AR731" s="1"/>
      <c r="AS731" s="1"/>
    </row>
    <row r="732" spans="18:45" s="4" customFormat="1">
      <c r="R732" s="1"/>
      <c r="S732" s="1"/>
      <c r="T732" s="1"/>
      <c r="U732" s="1"/>
      <c r="V732" s="1"/>
      <c r="W732" s="1"/>
      <c r="X732" s="1"/>
      <c r="Y732" s="1"/>
      <c r="Z732" s="1"/>
      <c r="AA732" s="1"/>
      <c r="AB732" s="1"/>
      <c r="AC732" s="1"/>
      <c r="AD732" s="50"/>
      <c r="AE732" s="1"/>
      <c r="AL732" s="3"/>
      <c r="AM732" s="3"/>
      <c r="AN732" s="1"/>
      <c r="AO732" s="1"/>
      <c r="AP732" s="1"/>
      <c r="AQ732" s="1"/>
      <c r="AR732" s="1"/>
      <c r="AS732" s="1"/>
    </row>
    <row r="733" spans="18:45" s="4" customFormat="1">
      <c r="R733" s="1"/>
      <c r="S733" s="1"/>
      <c r="T733" s="1"/>
      <c r="U733" s="1"/>
      <c r="V733" s="1"/>
      <c r="W733" s="1"/>
      <c r="X733" s="1"/>
      <c r="Y733" s="1"/>
      <c r="Z733" s="1"/>
      <c r="AA733" s="1"/>
      <c r="AB733" s="1"/>
      <c r="AC733" s="1"/>
      <c r="AD733" s="50"/>
      <c r="AE733" s="1"/>
      <c r="AL733" s="3"/>
      <c r="AM733" s="3"/>
      <c r="AN733" s="1"/>
      <c r="AO733" s="1"/>
      <c r="AP733" s="1"/>
      <c r="AQ733" s="1"/>
      <c r="AR733" s="1"/>
      <c r="AS733" s="1"/>
    </row>
    <row r="734" spans="18:45" s="4" customFormat="1">
      <c r="R734" s="1"/>
      <c r="S734" s="1"/>
      <c r="T734" s="1"/>
      <c r="U734" s="1"/>
      <c r="V734" s="1"/>
      <c r="W734" s="1"/>
      <c r="X734" s="1"/>
      <c r="Y734" s="1"/>
      <c r="Z734" s="1"/>
      <c r="AA734" s="1"/>
      <c r="AB734" s="1"/>
      <c r="AC734" s="1"/>
      <c r="AD734" s="50"/>
      <c r="AE734" s="1"/>
      <c r="AL734" s="3"/>
      <c r="AM734" s="3"/>
      <c r="AN734" s="1"/>
      <c r="AO734" s="1"/>
      <c r="AP734" s="1"/>
      <c r="AQ734" s="1"/>
      <c r="AR734" s="1"/>
      <c r="AS734" s="1"/>
    </row>
    <row r="735" spans="18:45" s="4" customFormat="1">
      <c r="R735" s="1"/>
      <c r="S735" s="1"/>
      <c r="T735" s="1"/>
      <c r="U735" s="1"/>
      <c r="V735" s="1"/>
      <c r="W735" s="1"/>
      <c r="X735" s="1"/>
      <c r="Y735" s="1"/>
      <c r="Z735" s="1"/>
      <c r="AA735" s="1"/>
      <c r="AB735" s="1"/>
      <c r="AC735" s="1"/>
      <c r="AD735" s="50"/>
      <c r="AE735" s="1"/>
      <c r="AL735" s="3"/>
      <c r="AM735" s="3"/>
      <c r="AN735" s="1"/>
      <c r="AO735" s="1"/>
      <c r="AP735" s="1"/>
      <c r="AQ735" s="1"/>
      <c r="AR735" s="1"/>
      <c r="AS735" s="1"/>
    </row>
    <row r="736" spans="18:45" s="4" customFormat="1">
      <c r="R736" s="1"/>
      <c r="S736" s="1"/>
      <c r="T736" s="1"/>
      <c r="U736" s="1"/>
      <c r="V736" s="1"/>
      <c r="W736" s="1"/>
      <c r="X736" s="1"/>
      <c r="Y736" s="1"/>
      <c r="Z736" s="1"/>
      <c r="AA736" s="1"/>
      <c r="AB736" s="1"/>
      <c r="AC736" s="1"/>
      <c r="AD736" s="50"/>
      <c r="AE736" s="1"/>
      <c r="AL736" s="3"/>
      <c r="AM736" s="3"/>
      <c r="AN736" s="1"/>
      <c r="AO736" s="1"/>
      <c r="AP736" s="1"/>
      <c r="AQ736" s="1"/>
      <c r="AR736" s="1"/>
      <c r="AS736" s="1"/>
    </row>
    <row r="737" spans="18:45" s="4" customFormat="1">
      <c r="R737" s="1"/>
      <c r="S737" s="1"/>
      <c r="T737" s="1"/>
      <c r="U737" s="1"/>
      <c r="V737" s="1"/>
      <c r="W737" s="1"/>
      <c r="X737" s="1"/>
      <c r="Y737" s="1"/>
      <c r="Z737" s="1"/>
      <c r="AA737" s="1"/>
      <c r="AB737" s="1"/>
      <c r="AC737" s="1"/>
      <c r="AD737" s="50"/>
      <c r="AE737" s="1"/>
      <c r="AL737" s="3"/>
      <c r="AM737" s="3"/>
      <c r="AN737" s="1"/>
      <c r="AO737" s="1"/>
      <c r="AP737" s="1"/>
      <c r="AQ737" s="1"/>
      <c r="AR737" s="1"/>
      <c r="AS737" s="1"/>
    </row>
    <row r="738" spans="18:45" s="4" customFormat="1">
      <c r="R738" s="1"/>
      <c r="S738" s="1"/>
      <c r="T738" s="1"/>
      <c r="U738" s="1"/>
      <c r="V738" s="1"/>
      <c r="W738" s="1"/>
      <c r="X738" s="1"/>
      <c r="Y738" s="1"/>
      <c r="Z738" s="1"/>
      <c r="AA738" s="1"/>
      <c r="AB738" s="1"/>
      <c r="AC738" s="1"/>
      <c r="AD738" s="50"/>
      <c r="AE738" s="1"/>
      <c r="AL738" s="3"/>
      <c r="AM738" s="3"/>
      <c r="AN738" s="1"/>
      <c r="AO738" s="1"/>
      <c r="AP738" s="1"/>
      <c r="AQ738" s="1"/>
      <c r="AR738" s="1"/>
      <c r="AS738" s="1"/>
    </row>
    <row r="739" spans="18:45" s="4" customFormat="1">
      <c r="R739" s="1"/>
      <c r="S739" s="1"/>
      <c r="T739" s="1"/>
      <c r="U739" s="1"/>
      <c r="V739" s="1"/>
      <c r="W739" s="1"/>
      <c r="X739" s="1"/>
      <c r="Y739" s="1"/>
      <c r="Z739" s="1"/>
      <c r="AA739" s="1"/>
      <c r="AB739" s="1"/>
      <c r="AC739" s="1"/>
      <c r="AD739" s="50"/>
      <c r="AE739" s="1"/>
      <c r="AL739" s="3"/>
      <c r="AM739" s="3"/>
      <c r="AN739" s="1"/>
      <c r="AO739" s="1"/>
      <c r="AP739" s="1"/>
      <c r="AQ739" s="1"/>
      <c r="AR739" s="1"/>
      <c r="AS739" s="1"/>
    </row>
    <row r="740" spans="18:45" s="4" customFormat="1">
      <c r="R740" s="1"/>
      <c r="S740" s="1"/>
      <c r="T740" s="1"/>
      <c r="U740" s="1"/>
      <c r="V740" s="1"/>
      <c r="W740" s="1"/>
      <c r="X740" s="1"/>
      <c r="Y740" s="1"/>
      <c r="Z740" s="1"/>
      <c r="AA740" s="1"/>
      <c r="AB740" s="1"/>
      <c r="AC740" s="1"/>
      <c r="AD740" s="50"/>
      <c r="AE740" s="1"/>
      <c r="AL740" s="3"/>
      <c r="AM740" s="3"/>
      <c r="AN740" s="1"/>
      <c r="AO740" s="1"/>
      <c r="AP740" s="1"/>
      <c r="AQ740" s="1"/>
      <c r="AR740" s="1"/>
      <c r="AS740" s="1"/>
    </row>
    <row r="741" spans="18:45" s="4" customFormat="1">
      <c r="R741" s="1"/>
      <c r="S741" s="1"/>
      <c r="T741" s="1"/>
      <c r="U741" s="1"/>
      <c r="V741" s="1"/>
      <c r="W741" s="1"/>
      <c r="X741" s="1"/>
      <c r="Y741" s="1"/>
      <c r="Z741" s="1"/>
      <c r="AA741" s="1"/>
      <c r="AB741" s="1"/>
      <c r="AC741" s="1"/>
      <c r="AD741" s="50"/>
      <c r="AE741" s="1"/>
      <c r="AL741" s="3"/>
      <c r="AM741" s="3"/>
      <c r="AN741" s="1"/>
      <c r="AO741" s="1"/>
      <c r="AP741" s="1"/>
      <c r="AQ741" s="1"/>
      <c r="AR741" s="1"/>
      <c r="AS741" s="1"/>
    </row>
    <row r="742" spans="18:45" s="4" customFormat="1">
      <c r="R742" s="1"/>
      <c r="S742" s="1"/>
      <c r="T742" s="1"/>
      <c r="U742" s="1"/>
      <c r="V742" s="1"/>
      <c r="W742" s="1"/>
      <c r="X742" s="1"/>
      <c r="Y742" s="1"/>
      <c r="Z742" s="1"/>
      <c r="AA742" s="1"/>
      <c r="AB742" s="1"/>
      <c r="AC742" s="1"/>
      <c r="AD742" s="50"/>
      <c r="AE742" s="1"/>
      <c r="AL742" s="3"/>
      <c r="AM742" s="3"/>
      <c r="AN742" s="1"/>
      <c r="AO742" s="1"/>
      <c r="AP742" s="1"/>
      <c r="AQ742" s="1"/>
      <c r="AR742" s="1"/>
      <c r="AS742" s="1"/>
    </row>
    <row r="743" spans="18:45" s="4" customFormat="1">
      <c r="R743" s="1"/>
      <c r="S743" s="1"/>
      <c r="T743" s="1"/>
      <c r="U743" s="1"/>
      <c r="V743" s="1"/>
      <c r="W743" s="1"/>
      <c r="X743" s="1"/>
      <c r="Y743" s="1"/>
      <c r="Z743" s="1"/>
      <c r="AA743" s="1"/>
      <c r="AB743" s="1"/>
      <c r="AC743" s="1"/>
      <c r="AD743" s="50"/>
      <c r="AE743" s="1"/>
      <c r="AL743" s="3"/>
      <c r="AM743" s="3"/>
      <c r="AN743" s="1"/>
      <c r="AO743" s="1"/>
      <c r="AP743" s="1"/>
      <c r="AQ743" s="1"/>
      <c r="AR743" s="1"/>
      <c r="AS743" s="1"/>
    </row>
    <row r="744" spans="18:45" s="4" customFormat="1">
      <c r="R744" s="1"/>
      <c r="S744" s="1"/>
      <c r="T744" s="1"/>
      <c r="U744" s="1"/>
      <c r="V744" s="1"/>
      <c r="W744" s="1"/>
      <c r="X744" s="1"/>
      <c r="Y744" s="1"/>
      <c r="Z744" s="1"/>
      <c r="AA744" s="1"/>
      <c r="AB744" s="1"/>
      <c r="AC744" s="1"/>
      <c r="AD744" s="50"/>
      <c r="AE744" s="1"/>
      <c r="AL744" s="3"/>
      <c r="AM744" s="3"/>
      <c r="AN744" s="1"/>
      <c r="AO744" s="1"/>
      <c r="AP744" s="1"/>
      <c r="AQ744" s="1"/>
      <c r="AR744" s="1"/>
      <c r="AS744" s="1"/>
    </row>
    <row r="745" spans="18:45" s="4" customFormat="1">
      <c r="R745" s="1"/>
      <c r="S745" s="1"/>
      <c r="T745" s="1"/>
      <c r="U745" s="1"/>
      <c r="V745" s="1"/>
      <c r="W745" s="1"/>
      <c r="X745" s="1"/>
      <c r="Y745" s="1"/>
      <c r="Z745" s="1"/>
      <c r="AA745" s="1"/>
      <c r="AB745" s="1"/>
      <c r="AC745" s="1"/>
      <c r="AD745" s="50"/>
      <c r="AE745" s="1"/>
      <c r="AL745" s="3"/>
      <c r="AM745" s="3"/>
      <c r="AN745" s="1"/>
      <c r="AO745" s="1"/>
      <c r="AP745" s="1"/>
      <c r="AQ745" s="1"/>
      <c r="AR745" s="1"/>
      <c r="AS745" s="1"/>
    </row>
    <row r="746" spans="18:45" s="4" customFormat="1">
      <c r="R746" s="1"/>
      <c r="S746" s="1"/>
      <c r="T746" s="1"/>
      <c r="U746" s="1"/>
      <c r="V746" s="1"/>
      <c r="W746" s="1"/>
      <c r="X746" s="1"/>
      <c r="Y746" s="1"/>
      <c r="Z746" s="1"/>
      <c r="AA746" s="1"/>
      <c r="AB746" s="1"/>
      <c r="AC746" s="1"/>
      <c r="AD746" s="50"/>
      <c r="AE746" s="1"/>
      <c r="AL746" s="3"/>
      <c r="AM746" s="3"/>
      <c r="AN746" s="1"/>
      <c r="AO746" s="1"/>
      <c r="AP746" s="1"/>
      <c r="AQ746" s="1"/>
      <c r="AR746" s="1"/>
      <c r="AS746" s="1"/>
    </row>
    <row r="747" spans="18:45" s="4" customFormat="1">
      <c r="R747" s="1"/>
      <c r="S747" s="1"/>
      <c r="T747" s="1"/>
      <c r="U747" s="1"/>
      <c r="V747" s="1"/>
      <c r="W747" s="1"/>
      <c r="X747" s="1"/>
      <c r="Y747" s="1"/>
      <c r="Z747" s="1"/>
      <c r="AA747" s="1"/>
      <c r="AB747" s="1"/>
      <c r="AC747" s="1"/>
      <c r="AD747" s="50"/>
      <c r="AE747" s="1"/>
      <c r="AL747" s="3"/>
      <c r="AM747" s="3"/>
      <c r="AN747" s="1"/>
      <c r="AO747" s="1"/>
      <c r="AP747" s="1"/>
      <c r="AQ747" s="1"/>
      <c r="AR747" s="1"/>
      <c r="AS747" s="1"/>
    </row>
    <row r="748" spans="18:45" s="4" customFormat="1">
      <c r="R748" s="1"/>
      <c r="S748" s="1"/>
      <c r="T748" s="1"/>
      <c r="U748" s="1"/>
      <c r="V748" s="1"/>
      <c r="W748" s="1"/>
      <c r="X748" s="1"/>
      <c r="Y748" s="1"/>
      <c r="Z748" s="1"/>
      <c r="AA748" s="1"/>
      <c r="AB748" s="1"/>
      <c r="AC748" s="1"/>
      <c r="AD748" s="50"/>
      <c r="AE748" s="1"/>
      <c r="AL748" s="3"/>
      <c r="AM748" s="3"/>
      <c r="AN748" s="1"/>
      <c r="AO748" s="1"/>
      <c r="AP748" s="1"/>
      <c r="AQ748" s="1"/>
      <c r="AR748" s="1"/>
      <c r="AS748" s="1"/>
    </row>
    <row r="749" spans="18:45" s="4" customFormat="1">
      <c r="R749" s="1"/>
      <c r="S749" s="1"/>
      <c r="T749" s="1"/>
      <c r="U749" s="1"/>
      <c r="V749" s="1"/>
      <c r="W749" s="1"/>
      <c r="X749" s="1"/>
      <c r="Y749" s="1"/>
      <c r="Z749" s="1"/>
      <c r="AA749" s="1"/>
      <c r="AB749" s="1"/>
      <c r="AC749" s="1"/>
      <c r="AD749" s="50"/>
      <c r="AE749" s="1"/>
      <c r="AL749" s="3"/>
      <c r="AM749" s="3"/>
      <c r="AN749" s="1"/>
      <c r="AO749" s="1"/>
      <c r="AP749" s="1"/>
      <c r="AQ749" s="1"/>
      <c r="AR749" s="1"/>
      <c r="AS749" s="1"/>
    </row>
    <row r="750" spans="18:45" s="4" customFormat="1">
      <c r="R750" s="1"/>
      <c r="S750" s="1"/>
      <c r="T750" s="1"/>
      <c r="U750" s="1"/>
      <c r="V750" s="1"/>
      <c r="W750" s="1"/>
      <c r="X750" s="1"/>
      <c r="Y750" s="1"/>
      <c r="Z750" s="1"/>
      <c r="AA750" s="1"/>
      <c r="AB750" s="1"/>
      <c r="AC750" s="1"/>
      <c r="AD750" s="50"/>
      <c r="AE750" s="1"/>
      <c r="AL750" s="3"/>
      <c r="AM750" s="3"/>
      <c r="AN750" s="1"/>
      <c r="AO750" s="1"/>
      <c r="AP750" s="1"/>
      <c r="AQ750" s="1"/>
      <c r="AR750" s="1"/>
      <c r="AS750" s="1"/>
    </row>
    <row r="751" spans="18:45" s="4" customFormat="1">
      <c r="R751" s="1"/>
      <c r="S751" s="1"/>
      <c r="T751" s="1"/>
      <c r="U751" s="1"/>
      <c r="V751" s="1"/>
      <c r="W751" s="1"/>
      <c r="X751" s="1"/>
      <c r="Y751" s="1"/>
      <c r="Z751" s="1"/>
      <c r="AA751" s="1"/>
      <c r="AB751" s="1"/>
      <c r="AC751" s="1"/>
      <c r="AD751" s="50"/>
      <c r="AE751" s="1"/>
      <c r="AL751" s="3"/>
      <c r="AM751" s="3"/>
      <c r="AN751" s="1"/>
      <c r="AO751" s="1"/>
      <c r="AP751" s="1"/>
      <c r="AQ751" s="1"/>
      <c r="AR751" s="1"/>
      <c r="AS751" s="1"/>
    </row>
    <row r="752" spans="18:45" s="4" customFormat="1">
      <c r="R752" s="1"/>
      <c r="S752" s="1"/>
      <c r="T752" s="1"/>
      <c r="U752" s="1"/>
      <c r="V752" s="1"/>
      <c r="W752" s="1"/>
      <c r="X752" s="1"/>
      <c r="Y752" s="1"/>
      <c r="Z752" s="1"/>
      <c r="AA752" s="1"/>
      <c r="AB752" s="1"/>
      <c r="AC752" s="1"/>
      <c r="AD752" s="50"/>
      <c r="AE752" s="1"/>
      <c r="AL752" s="3"/>
      <c r="AM752" s="3"/>
      <c r="AN752" s="1"/>
      <c r="AO752" s="1"/>
      <c r="AP752" s="1"/>
      <c r="AQ752" s="1"/>
      <c r="AR752" s="1"/>
      <c r="AS752" s="1"/>
    </row>
    <row r="753" spans="18:45" s="4" customFormat="1">
      <c r="R753" s="1"/>
      <c r="S753" s="1"/>
      <c r="T753" s="1"/>
      <c r="U753" s="1"/>
      <c r="V753" s="1"/>
      <c r="W753" s="1"/>
      <c r="X753" s="1"/>
      <c r="Y753" s="1"/>
      <c r="Z753" s="1"/>
      <c r="AA753" s="1"/>
      <c r="AB753" s="1"/>
      <c r="AC753" s="1"/>
      <c r="AD753" s="50"/>
      <c r="AE753" s="1"/>
      <c r="AL753" s="3"/>
      <c r="AM753" s="3"/>
      <c r="AN753" s="1"/>
      <c r="AO753" s="1"/>
      <c r="AP753" s="1"/>
      <c r="AQ753" s="1"/>
      <c r="AR753" s="1"/>
      <c r="AS753" s="1"/>
    </row>
    <row r="754" spans="18:45" s="4" customFormat="1">
      <c r="R754" s="1"/>
      <c r="S754" s="1"/>
      <c r="T754" s="1"/>
      <c r="U754" s="1"/>
      <c r="V754" s="1"/>
      <c r="W754" s="1"/>
      <c r="X754" s="1"/>
      <c r="Y754" s="1"/>
      <c r="Z754" s="1"/>
      <c r="AA754" s="1"/>
      <c r="AB754" s="1"/>
      <c r="AC754" s="1"/>
      <c r="AD754" s="50"/>
      <c r="AE754" s="1"/>
      <c r="AL754" s="3"/>
      <c r="AM754" s="3"/>
      <c r="AN754" s="1"/>
      <c r="AO754" s="1"/>
      <c r="AP754" s="1"/>
      <c r="AQ754" s="1"/>
      <c r="AR754" s="1"/>
      <c r="AS754" s="1"/>
    </row>
    <row r="755" spans="18:45" s="4" customFormat="1">
      <c r="R755" s="1"/>
      <c r="S755" s="1"/>
      <c r="T755" s="1"/>
      <c r="U755" s="1"/>
      <c r="V755" s="1"/>
      <c r="W755" s="1"/>
      <c r="X755" s="1"/>
      <c r="Y755" s="1"/>
      <c r="Z755" s="1"/>
      <c r="AA755" s="1"/>
      <c r="AB755" s="1"/>
      <c r="AC755" s="1"/>
      <c r="AD755" s="50"/>
      <c r="AE755" s="1"/>
      <c r="AL755" s="3"/>
      <c r="AM755" s="3"/>
      <c r="AN755" s="1"/>
      <c r="AO755" s="1"/>
      <c r="AP755" s="1"/>
      <c r="AQ755" s="1"/>
      <c r="AR755" s="1"/>
      <c r="AS755" s="1"/>
    </row>
    <row r="756" spans="18:45" s="4" customFormat="1">
      <c r="R756" s="1"/>
      <c r="S756" s="1"/>
      <c r="T756" s="1"/>
      <c r="U756" s="1"/>
      <c r="V756" s="1"/>
      <c r="W756" s="1"/>
      <c r="X756" s="1"/>
      <c r="Y756" s="1"/>
      <c r="Z756" s="1"/>
      <c r="AA756" s="1"/>
      <c r="AB756" s="1"/>
      <c r="AC756" s="1"/>
      <c r="AD756" s="50"/>
      <c r="AE756" s="1"/>
      <c r="AL756" s="3"/>
      <c r="AM756" s="3"/>
      <c r="AN756" s="1"/>
      <c r="AO756" s="1"/>
      <c r="AP756" s="1"/>
      <c r="AQ756" s="1"/>
      <c r="AR756" s="1"/>
      <c r="AS756" s="1"/>
    </row>
    <row r="757" spans="18:45" s="4" customFormat="1">
      <c r="R757" s="1"/>
      <c r="S757" s="1"/>
      <c r="T757" s="1"/>
      <c r="U757" s="1"/>
      <c r="V757" s="1"/>
      <c r="W757" s="1"/>
      <c r="X757" s="1"/>
      <c r="Y757" s="1"/>
      <c r="Z757" s="1"/>
      <c r="AA757" s="1"/>
      <c r="AB757" s="1"/>
      <c r="AC757" s="1"/>
      <c r="AD757" s="50"/>
      <c r="AE757" s="1"/>
      <c r="AL757" s="3"/>
      <c r="AM757" s="3"/>
      <c r="AN757" s="1"/>
      <c r="AO757" s="1"/>
      <c r="AP757" s="1"/>
      <c r="AQ757" s="1"/>
      <c r="AR757" s="1"/>
      <c r="AS757" s="1"/>
    </row>
    <row r="758" spans="18:45" s="4" customFormat="1">
      <c r="R758" s="1"/>
      <c r="S758" s="1"/>
      <c r="T758" s="1"/>
      <c r="U758" s="1"/>
      <c r="V758" s="1"/>
      <c r="W758" s="1"/>
      <c r="X758" s="1"/>
      <c r="Y758" s="1"/>
      <c r="Z758" s="1"/>
      <c r="AA758" s="1"/>
      <c r="AB758" s="1"/>
      <c r="AC758" s="1"/>
      <c r="AD758" s="50"/>
      <c r="AE758" s="1"/>
      <c r="AL758" s="3"/>
      <c r="AM758" s="3"/>
      <c r="AN758" s="1"/>
      <c r="AO758" s="1"/>
      <c r="AP758" s="1"/>
      <c r="AQ758" s="1"/>
      <c r="AR758" s="1"/>
      <c r="AS758" s="1"/>
    </row>
    <row r="759" spans="18:45" s="4" customFormat="1">
      <c r="R759" s="1"/>
      <c r="S759" s="1"/>
      <c r="T759" s="1"/>
      <c r="U759" s="1"/>
      <c r="V759" s="1"/>
      <c r="W759" s="1"/>
      <c r="X759" s="1"/>
      <c r="Y759" s="1"/>
      <c r="Z759" s="1"/>
      <c r="AA759" s="1"/>
      <c r="AB759" s="1"/>
      <c r="AC759" s="1"/>
      <c r="AD759" s="50"/>
      <c r="AE759" s="1"/>
      <c r="AL759" s="3"/>
      <c r="AM759" s="3"/>
      <c r="AN759" s="1"/>
      <c r="AO759" s="1"/>
      <c r="AP759" s="1"/>
      <c r="AQ759" s="1"/>
      <c r="AR759" s="1"/>
      <c r="AS759" s="1"/>
    </row>
    <row r="760" spans="18:45" s="4" customFormat="1">
      <c r="R760" s="1"/>
      <c r="S760" s="1"/>
      <c r="T760" s="1"/>
      <c r="U760" s="1"/>
      <c r="V760" s="1"/>
      <c r="W760" s="1"/>
      <c r="X760" s="1"/>
      <c r="Y760" s="1"/>
      <c r="Z760" s="1"/>
      <c r="AA760" s="1"/>
      <c r="AB760" s="1"/>
      <c r="AC760" s="1"/>
      <c r="AD760" s="50"/>
      <c r="AE760" s="1"/>
      <c r="AL760" s="3"/>
      <c r="AM760" s="3"/>
      <c r="AN760" s="1"/>
      <c r="AO760" s="1"/>
      <c r="AP760" s="1"/>
      <c r="AQ760" s="1"/>
      <c r="AR760" s="1"/>
      <c r="AS760" s="1"/>
    </row>
    <row r="761" spans="18:45" s="4" customFormat="1">
      <c r="R761" s="1"/>
      <c r="S761" s="1"/>
      <c r="T761" s="1"/>
      <c r="U761" s="1"/>
      <c r="V761" s="1"/>
      <c r="W761" s="1"/>
      <c r="X761" s="1"/>
      <c r="Y761" s="1"/>
      <c r="Z761" s="1"/>
      <c r="AA761" s="1"/>
      <c r="AB761" s="1"/>
      <c r="AC761" s="1"/>
      <c r="AD761" s="50"/>
      <c r="AE761" s="1"/>
      <c r="AL761" s="3"/>
      <c r="AM761" s="3"/>
      <c r="AN761" s="1"/>
      <c r="AO761" s="1"/>
      <c r="AP761" s="1"/>
      <c r="AQ761" s="1"/>
      <c r="AR761" s="1"/>
      <c r="AS761" s="1"/>
    </row>
    <row r="762" spans="18:45" s="4" customFormat="1">
      <c r="R762" s="1"/>
      <c r="S762" s="1"/>
      <c r="T762" s="1"/>
      <c r="U762" s="1"/>
      <c r="V762" s="1"/>
      <c r="W762" s="1"/>
      <c r="X762" s="1"/>
      <c r="Y762" s="1"/>
      <c r="Z762" s="1"/>
      <c r="AA762" s="1"/>
      <c r="AB762" s="1"/>
      <c r="AC762" s="1"/>
      <c r="AD762" s="50"/>
      <c r="AE762" s="1"/>
      <c r="AL762" s="3"/>
      <c r="AM762" s="3"/>
      <c r="AN762" s="1"/>
      <c r="AO762" s="1"/>
      <c r="AP762" s="1"/>
      <c r="AQ762" s="1"/>
      <c r="AR762" s="1"/>
      <c r="AS762" s="1"/>
    </row>
    <row r="763" spans="18:45" s="4" customFormat="1">
      <c r="R763" s="1"/>
      <c r="S763" s="1"/>
      <c r="T763" s="1"/>
      <c r="U763" s="1"/>
      <c r="V763" s="1"/>
      <c r="W763" s="1"/>
      <c r="X763" s="1"/>
      <c r="Y763" s="1"/>
      <c r="Z763" s="1"/>
      <c r="AA763" s="1"/>
      <c r="AB763" s="1"/>
      <c r="AC763" s="1"/>
      <c r="AD763" s="50"/>
      <c r="AE763" s="1"/>
      <c r="AL763" s="3"/>
      <c r="AM763" s="3"/>
      <c r="AN763" s="1"/>
      <c r="AO763" s="1"/>
      <c r="AP763" s="1"/>
      <c r="AQ763" s="1"/>
      <c r="AR763" s="1"/>
      <c r="AS763" s="1"/>
    </row>
    <row r="764" spans="18:45" s="4" customFormat="1">
      <c r="R764" s="1"/>
      <c r="S764" s="1"/>
      <c r="T764" s="1"/>
      <c r="U764" s="1"/>
      <c r="V764" s="1"/>
      <c r="W764" s="1"/>
      <c r="X764" s="1"/>
      <c r="Y764" s="1"/>
      <c r="Z764" s="1"/>
      <c r="AA764" s="1"/>
      <c r="AB764" s="1"/>
      <c r="AC764" s="1"/>
      <c r="AD764" s="50"/>
      <c r="AE764" s="1"/>
      <c r="AL764" s="3"/>
      <c r="AM764" s="3"/>
      <c r="AN764" s="1"/>
      <c r="AO764" s="1"/>
      <c r="AP764" s="1"/>
      <c r="AQ764" s="1"/>
      <c r="AR764" s="1"/>
      <c r="AS764" s="1"/>
    </row>
    <row r="765" spans="18:45" s="4" customFormat="1">
      <c r="R765" s="1"/>
      <c r="S765" s="1"/>
      <c r="T765" s="1"/>
      <c r="U765" s="1"/>
      <c r="V765" s="1"/>
      <c r="W765" s="1"/>
      <c r="X765" s="1"/>
      <c r="Y765" s="1"/>
      <c r="Z765" s="1"/>
      <c r="AA765" s="1"/>
      <c r="AB765" s="1"/>
      <c r="AC765" s="1"/>
      <c r="AD765" s="50"/>
      <c r="AE765" s="1"/>
      <c r="AL765" s="3"/>
      <c r="AM765" s="3"/>
      <c r="AN765" s="1"/>
      <c r="AO765" s="1"/>
      <c r="AP765" s="1"/>
      <c r="AQ765" s="1"/>
      <c r="AR765" s="1"/>
      <c r="AS765" s="1"/>
    </row>
    <row r="766" spans="18:45" s="4" customFormat="1">
      <c r="R766" s="1"/>
      <c r="S766" s="1"/>
      <c r="T766" s="1"/>
      <c r="U766" s="1"/>
      <c r="V766" s="1"/>
      <c r="W766" s="1"/>
      <c r="X766" s="1"/>
      <c r="Y766" s="1"/>
      <c r="Z766" s="1"/>
      <c r="AA766" s="1"/>
      <c r="AB766" s="1"/>
      <c r="AC766" s="1"/>
      <c r="AD766" s="50"/>
      <c r="AE766" s="1"/>
      <c r="AL766" s="3"/>
      <c r="AM766" s="3"/>
      <c r="AN766" s="1"/>
      <c r="AO766" s="1"/>
      <c r="AP766" s="1"/>
      <c r="AQ766" s="1"/>
      <c r="AR766" s="1"/>
      <c r="AS766" s="1"/>
    </row>
    <row r="767" spans="18:45" s="4" customFormat="1">
      <c r="R767" s="1"/>
      <c r="S767" s="1"/>
      <c r="T767" s="1"/>
      <c r="U767" s="1"/>
      <c r="V767" s="1"/>
      <c r="W767" s="1"/>
      <c r="X767" s="1"/>
      <c r="Y767" s="1"/>
      <c r="Z767" s="1"/>
      <c r="AA767" s="1"/>
      <c r="AB767" s="1"/>
      <c r="AC767" s="1"/>
      <c r="AD767" s="50"/>
      <c r="AE767" s="1"/>
      <c r="AL767" s="3"/>
      <c r="AM767" s="3"/>
      <c r="AN767" s="1"/>
      <c r="AO767" s="1"/>
      <c r="AP767" s="1"/>
      <c r="AQ767" s="1"/>
      <c r="AR767" s="1"/>
      <c r="AS767" s="1"/>
    </row>
    <row r="768" spans="18:45" s="4" customFormat="1">
      <c r="R768" s="1"/>
      <c r="S768" s="1"/>
      <c r="T768" s="1"/>
      <c r="U768" s="1"/>
      <c r="V768" s="1"/>
      <c r="W768" s="1"/>
      <c r="X768" s="1"/>
      <c r="Y768" s="1"/>
      <c r="Z768" s="1"/>
      <c r="AA768" s="1"/>
      <c r="AB768" s="1"/>
      <c r="AC768" s="1"/>
      <c r="AD768" s="50"/>
      <c r="AE768" s="1"/>
      <c r="AL768" s="3"/>
      <c r="AM768" s="3"/>
      <c r="AN768" s="1"/>
      <c r="AO768" s="1"/>
      <c r="AP768" s="1"/>
      <c r="AQ768" s="1"/>
      <c r="AR768" s="1"/>
      <c r="AS768" s="1"/>
    </row>
    <row r="769" spans="18:45" s="4" customFormat="1">
      <c r="R769" s="1"/>
      <c r="S769" s="1"/>
      <c r="T769" s="1"/>
      <c r="U769" s="1"/>
      <c r="V769" s="1"/>
      <c r="W769" s="1"/>
      <c r="X769" s="1"/>
      <c r="Y769" s="1"/>
      <c r="Z769" s="1"/>
      <c r="AA769" s="1"/>
      <c r="AB769" s="1"/>
      <c r="AC769" s="1"/>
      <c r="AD769" s="50"/>
      <c r="AE769" s="1"/>
      <c r="AL769" s="3"/>
      <c r="AM769" s="3"/>
      <c r="AN769" s="1"/>
      <c r="AO769" s="1"/>
      <c r="AP769" s="1"/>
      <c r="AQ769" s="1"/>
      <c r="AR769" s="1"/>
      <c r="AS769" s="1"/>
    </row>
    <row r="770" spans="18:45" s="4" customFormat="1">
      <c r="R770" s="1"/>
      <c r="S770" s="1"/>
      <c r="T770" s="1"/>
      <c r="U770" s="1"/>
      <c r="V770" s="1"/>
      <c r="W770" s="1"/>
      <c r="X770" s="1"/>
      <c r="Y770" s="1"/>
      <c r="Z770" s="1"/>
      <c r="AA770" s="1"/>
      <c r="AB770" s="1"/>
      <c r="AC770" s="1"/>
      <c r="AD770" s="50"/>
      <c r="AE770" s="1"/>
      <c r="AL770" s="3"/>
      <c r="AM770" s="3"/>
      <c r="AN770" s="1"/>
      <c r="AO770" s="1"/>
      <c r="AP770" s="1"/>
      <c r="AQ770" s="1"/>
      <c r="AR770" s="1"/>
      <c r="AS770" s="1"/>
    </row>
    <row r="771" spans="18:45" s="4" customFormat="1">
      <c r="R771" s="1"/>
      <c r="S771" s="1"/>
      <c r="T771" s="1"/>
      <c r="U771" s="1"/>
      <c r="V771" s="1"/>
      <c r="W771" s="1"/>
      <c r="X771" s="1"/>
      <c r="Y771" s="1"/>
      <c r="Z771" s="1"/>
      <c r="AA771" s="1"/>
      <c r="AB771" s="1"/>
      <c r="AC771" s="1"/>
      <c r="AD771" s="50"/>
      <c r="AE771" s="1"/>
      <c r="AL771" s="3"/>
      <c r="AM771" s="3"/>
      <c r="AN771" s="1"/>
      <c r="AO771" s="1"/>
      <c r="AP771" s="1"/>
      <c r="AQ771" s="1"/>
      <c r="AR771" s="1"/>
      <c r="AS771" s="1"/>
    </row>
    <row r="772" spans="18:45" s="4" customFormat="1">
      <c r="R772" s="1"/>
      <c r="S772" s="1"/>
      <c r="T772" s="1"/>
      <c r="U772" s="1"/>
      <c r="V772" s="1"/>
      <c r="W772" s="1"/>
      <c r="X772" s="1"/>
      <c r="Y772" s="1"/>
      <c r="Z772" s="1"/>
      <c r="AA772" s="1"/>
      <c r="AB772" s="1"/>
      <c r="AC772" s="1"/>
      <c r="AD772" s="50"/>
      <c r="AE772" s="1"/>
      <c r="AL772" s="3"/>
      <c r="AM772" s="3"/>
      <c r="AN772" s="1"/>
      <c r="AO772" s="1"/>
      <c r="AP772" s="1"/>
      <c r="AQ772" s="1"/>
      <c r="AR772" s="1"/>
      <c r="AS772" s="1"/>
    </row>
    <row r="773" spans="18:45" s="4" customFormat="1">
      <c r="R773" s="1"/>
      <c r="S773" s="1"/>
      <c r="T773" s="1"/>
      <c r="U773" s="1"/>
      <c r="V773" s="1"/>
      <c r="W773" s="1"/>
      <c r="X773" s="1"/>
      <c r="Y773" s="1"/>
      <c r="Z773" s="1"/>
      <c r="AA773" s="1"/>
      <c r="AB773" s="1"/>
      <c r="AC773" s="1"/>
      <c r="AD773" s="50"/>
      <c r="AE773" s="1"/>
      <c r="AL773" s="3"/>
      <c r="AM773" s="3"/>
      <c r="AN773" s="1"/>
      <c r="AO773" s="1"/>
      <c r="AP773" s="1"/>
      <c r="AQ773" s="1"/>
      <c r="AR773" s="1"/>
      <c r="AS773" s="1"/>
    </row>
    <row r="774" spans="18:45" s="4" customFormat="1">
      <c r="R774" s="1"/>
      <c r="S774" s="1"/>
      <c r="T774" s="1"/>
      <c r="U774" s="1"/>
      <c r="V774" s="1"/>
      <c r="W774" s="1"/>
      <c r="X774" s="1"/>
      <c r="Y774" s="1"/>
      <c r="Z774" s="1"/>
      <c r="AA774" s="1"/>
      <c r="AB774" s="1"/>
      <c r="AC774" s="1"/>
      <c r="AD774" s="50"/>
      <c r="AE774" s="1"/>
      <c r="AL774" s="3"/>
      <c r="AM774" s="3"/>
      <c r="AN774" s="1"/>
      <c r="AO774" s="1"/>
      <c r="AP774" s="1"/>
      <c r="AQ774" s="1"/>
      <c r="AR774" s="1"/>
      <c r="AS774" s="1"/>
    </row>
    <row r="775" spans="18:45" s="4" customFormat="1">
      <c r="R775" s="1"/>
      <c r="S775" s="1"/>
      <c r="T775" s="1"/>
      <c r="U775" s="1"/>
      <c r="V775" s="1"/>
      <c r="W775" s="1"/>
      <c r="X775" s="1"/>
      <c r="Y775" s="1"/>
      <c r="Z775" s="1"/>
      <c r="AA775" s="1"/>
      <c r="AB775" s="1"/>
      <c r="AC775" s="1"/>
      <c r="AD775" s="50"/>
      <c r="AE775" s="1"/>
      <c r="AL775" s="3"/>
      <c r="AM775" s="3"/>
      <c r="AN775" s="1"/>
      <c r="AO775" s="1"/>
      <c r="AP775" s="1"/>
      <c r="AQ775" s="1"/>
      <c r="AR775" s="1"/>
      <c r="AS775" s="1"/>
    </row>
    <row r="776" spans="18:45" s="4" customFormat="1">
      <c r="R776" s="1"/>
      <c r="S776" s="1"/>
      <c r="T776" s="1"/>
      <c r="U776" s="1"/>
      <c r="V776" s="1"/>
      <c r="W776" s="1"/>
      <c r="X776" s="1"/>
      <c r="Y776" s="1"/>
      <c r="Z776" s="1"/>
      <c r="AA776" s="1"/>
      <c r="AB776" s="1"/>
      <c r="AC776" s="1"/>
      <c r="AD776" s="50"/>
      <c r="AE776" s="1"/>
      <c r="AL776" s="3"/>
      <c r="AM776" s="3"/>
      <c r="AN776" s="1"/>
      <c r="AO776" s="1"/>
      <c r="AP776" s="1"/>
      <c r="AQ776" s="1"/>
      <c r="AR776" s="1"/>
      <c r="AS776" s="1"/>
    </row>
    <row r="777" spans="18:45" s="4" customFormat="1">
      <c r="R777" s="1"/>
      <c r="S777" s="1"/>
      <c r="T777" s="1"/>
      <c r="U777" s="1"/>
      <c r="V777" s="1"/>
      <c r="W777" s="1"/>
      <c r="X777" s="1"/>
      <c r="Y777" s="1"/>
      <c r="Z777" s="1"/>
      <c r="AA777" s="1"/>
      <c r="AB777" s="1"/>
      <c r="AC777" s="1"/>
      <c r="AD777" s="50"/>
      <c r="AE777" s="1"/>
      <c r="AL777" s="3"/>
      <c r="AM777" s="3"/>
      <c r="AN777" s="1"/>
      <c r="AO777" s="1"/>
      <c r="AP777" s="1"/>
      <c r="AQ777" s="1"/>
      <c r="AR777" s="1"/>
      <c r="AS777" s="1"/>
    </row>
    <row r="778" spans="18:45" s="4" customFormat="1">
      <c r="R778" s="1"/>
      <c r="S778" s="1"/>
      <c r="T778" s="1"/>
      <c r="U778" s="1"/>
      <c r="V778" s="1"/>
      <c r="W778" s="1"/>
      <c r="X778" s="1"/>
      <c r="Y778" s="1"/>
      <c r="Z778" s="1"/>
      <c r="AA778" s="1"/>
      <c r="AB778" s="1"/>
      <c r="AC778" s="1"/>
      <c r="AD778" s="50"/>
      <c r="AE778" s="1"/>
      <c r="AL778" s="3"/>
      <c r="AM778" s="3"/>
      <c r="AN778" s="1"/>
      <c r="AO778" s="1"/>
      <c r="AP778" s="1"/>
      <c r="AQ778" s="1"/>
      <c r="AR778" s="1"/>
      <c r="AS778" s="1"/>
    </row>
    <row r="779" spans="18:45" s="4" customFormat="1">
      <c r="R779" s="1"/>
      <c r="S779" s="1"/>
      <c r="T779" s="1"/>
      <c r="U779" s="1"/>
      <c r="V779" s="1"/>
      <c r="W779" s="1"/>
      <c r="X779" s="1"/>
      <c r="Y779" s="1"/>
      <c r="Z779" s="1"/>
      <c r="AA779" s="1"/>
      <c r="AB779" s="1"/>
      <c r="AC779" s="1"/>
      <c r="AD779" s="50"/>
      <c r="AE779" s="1"/>
      <c r="AL779" s="3"/>
      <c r="AM779" s="3"/>
      <c r="AN779" s="1"/>
      <c r="AO779" s="1"/>
      <c r="AP779" s="1"/>
      <c r="AQ779" s="1"/>
      <c r="AR779" s="1"/>
      <c r="AS779" s="1"/>
    </row>
    <row r="780" spans="18:45" s="4" customFormat="1">
      <c r="R780" s="1"/>
      <c r="S780" s="1"/>
      <c r="T780" s="1"/>
      <c r="U780" s="1"/>
      <c r="V780" s="1"/>
      <c r="W780" s="1"/>
      <c r="X780" s="1"/>
      <c r="Y780" s="1"/>
      <c r="Z780" s="1"/>
      <c r="AA780" s="1"/>
      <c r="AB780" s="1"/>
      <c r="AC780" s="1"/>
      <c r="AD780" s="50"/>
      <c r="AE780" s="1"/>
      <c r="AL780" s="3"/>
      <c r="AM780" s="3"/>
      <c r="AN780" s="1"/>
      <c r="AO780" s="1"/>
      <c r="AP780" s="1"/>
      <c r="AQ780" s="1"/>
      <c r="AR780" s="1"/>
      <c r="AS780" s="1"/>
    </row>
    <row r="781" spans="18:45" s="4" customFormat="1">
      <c r="R781" s="1"/>
      <c r="S781" s="1"/>
      <c r="T781" s="1"/>
      <c r="U781" s="1"/>
      <c r="V781" s="1"/>
      <c r="W781" s="1"/>
      <c r="X781" s="1"/>
      <c r="Y781" s="1"/>
      <c r="Z781" s="1"/>
      <c r="AA781" s="1"/>
      <c r="AB781" s="1"/>
      <c r="AC781" s="1"/>
      <c r="AD781" s="50"/>
      <c r="AE781" s="1"/>
      <c r="AL781" s="3"/>
      <c r="AM781" s="3"/>
      <c r="AN781" s="1"/>
      <c r="AO781" s="1"/>
      <c r="AP781" s="1"/>
      <c r="AQ781" s="1"/>
      <c r="AR781" s="1"/>
      <c r="AS781" s="1"/>
    </row>
    <row r="782" spans="18:45" s="4" customFormat="1">
      <c r="R782" s="1"/>
      <c r="S782" s="1"/>
      <c r="T782" s="1"/>
      <c r="U782" s="1"/>
      <c r="V782" s="1"/>
      <c r="W782" s="1"/>
      <c r="X782" s="1"/>
      <c r="Y782" s="1"/>
      <c r="Z782" s="1"/>
      <c r="AA782" s="1"/>
      <c r="AB782" s="1"/>
      <c r="AC782" s="1"/>
      <c r="AD782" s="50"/>
      <c r="AE782" s="1"/>
      <c r="AL782" s="3"/>
      <c r="AM782" s="3"/>
      <c r="AN782" s="1"/>
      <c r="AO782" s="1"/>
      <c r="AP782" s="1"/>
      <c r="AQ782" s="1"/>
      <c r="AR782" s="1"/>
      <c r="AS782" s="1"/>
    </row>
    <row r="783" spans="18:45" s="4" customFormat="1">
      <c r="R783" s="1"/>
      <c r="S783" s="1"/>
      <c r="T783" s="1"/>
      <c r="U783" s="1"/>
      <c r="V783" s="1"/>
      <c r="W783" s="1"/>
      <c r="X783" s="1"/>
      <c r="Y783" s="1"/>
      <c r="Z783" s="1"/>
      <c r="AA783" s="1"/>
      <c r="AB783" s="1"/>
      <c r="AC783" s="1"/>
      <c r="AD783" s="50"/>
      <c r="AE783" s="1"/>
      <c r="AL783" s="3"/>
      <c r="AM783" s="3"/>
      <c r="AN783" s="1"/>
      <c r="AO783" s="1"/>
      <c r="AP783" s="1"/>
      <c r="AQ783" s="1"/>
      <c r="AR783" s="1"/>
      <c r="AS783" s="1"/>
    </row>
    <row r="784" spans="18:45" s="4" customFormat="1">
      <c r="R784" s="1"/>
      <c r="S784" s="1"/>
      <c r="T784" s="1"/>
      <c r="U784" s="1"/>
      <c r="V784" s="1"/>
      <c r="W784" s="1"/>
      <c r="X784" s="1"/>
      <c r="Y784" s="1"/>
      <c r="Z784" s="1"/>
      <c r="AA784" s="1"/>
      <c r="AB784" s="1"/>
      <c r="AC784" s="1"/>
      <c r="AD784" s="50"/>
      <c r="AE784" s="1"/>
      <c r="AL784" s="3"/>
      <c r="AM784" s="3"/>
      <c r="AN784" s="1"/>
      <c r="AO784" s="1"/>
      <c r="AP784" s="1"/>
      <c r="AQ784" s="1"/>
      <c r="AR784" s="1"/>
      <c r="AS784" s="1"/>
    </row>
    <row r="785" spans="18:45" s="4" customFormat="1">
      <c r="R785" s="1"/>
      <c r="S785" s="1"/>
      <c r="T785" s="1"/>
      <c r="U785" s="1"/>
      <c r="V785" s="1"/>
      <c r="W785" s="1"/>
      <c r="X785" s="1"/>
      <c r="Y785" s="1"/>
      <c r="Z785" s="1"/>
      <c r="AA785" s="1"/>
      <c r="AB785" s="1"/>
      <c r="AC785" s="1"/>
      <c r="AD785" s="50"/>
      <c r="AE785" s="1"/>
      <c r="AL785" s="3"/>
      <c r="AM785" s="3"/>
      <c r="AN785" s="1"/>
      <c r="AO785" s="1"/>
      <c r="AP785" s="1"/>
      <c r="AQ785" s="1"/>
      <c r="AR785" s="1"/>
      <c r="AS785" s="1"/>
    </row>
    <row r="786" spans="18:45" s="4" customFormat="1">
      <c r="R786" s="1"/>
      <c r="S786" s="1"/>
      <c r="T786" s="1"/>
      <c r="U786" s="1"/>
      <c r="V786" s="1"/>
      <c r="W786" s="1"/>
      <c r="X786" s="1"/>
      <c r="Y786" s="1"/>
      <c r="Z786" s="1"/>
      <c r="AA786" s="1"/>
      <c r="AB786" s="1"/>
      <c r="AC786" s="1"/>
      <c r="AD786" s="50"/>
      <c r="AE786" s="1"/>
      <c r="AL786" s="3"/>
      <c r="AM786" s="3"/>
      <c r="AN786" s="1"/>
      <c r="AO786" s="1"/>
      <c r="AP786" s="1"/>
      <c r="AQ786" s="1"/>
      <c r="AR786" s="1"/>
      <c r="AS786" s="1"/>
    </row>
    <row r="787" spans="18:45" s="4" customFormat="1">
      <c r="R787" s="1"/>
      <c r="S787" s="1"/>
      <c r="T787" s="1"/>
      <c r="U787" s="1"/>
      <c r="V787" s="1"/>
      <c r="W787" s="1"/>
      <c r="X787" s="1"/>
      <c r="Y787" s="1"/>
      <c r="Z787" s="1"/>
      <c r="AA787" s="1"/>
      <c r="AB787" s="1"/>
      <c r="AC787" s="1"/>
      <c r="AD787" s="50"/>
      <c r="AE787" s="1"/>
      <c r="AL787" s="3"/>
      <c r="AM787" s="3"/>
      <c r="AN787" s="1"/>
      <c r="AO787" s="1"/>
      <c r="AP787" s="1"/>
      <c r="AQ787" s="1"/>
      <c r="AR787" s="1"/>
      <c r="AS787" s="1"/>
    </row>
    <row r="788" spans="18:45" s="4" customFormat="1">
      <c r="R788" s="1"/>
      <c r="S788" s="1"/>
      <c r="T788" s="1"/>
      <c r="U788" s="1"/>
      <c r="V788" s="1"/>
      <c r="W788" s="1"/>
      <c r="X788" s="1"/>
      <c r="Y788" s="1"/>
      <c r="Z788" s="1"/>
      <c r="AA788" s="1"/>
      <c r="AB788" s="1"/>
      <c r="AC788" s="1"/>
      <c r="AD788" s="50"/>
      <c r="AE788" s="1"/>
      <c r="AL788" s="3"/>
      <c r="AM788" s="3"/>
      <c r="AN788" s="1"/>
      <c r="AO788" s="1"/>
      <c r="AP788" s="1"/>
      <c r="AQ788" s="1"/>
      <c r="AR788" s="1"/>
      <c r="AS788" s="1"/>
    </row>
    <row r="789" spans="18:45" s="4" customFormat="1">
      <c r="R789" s="1"/>
      <c r="S789" s="1"/>
      <c r="T789" s="1"/>
      <c r="U789" s="1"/>
      <c r="V789" s="1"/>
      <c r="W789" s="1"/>
      <c r="X789" s="1"/>
      <c r="Y789" s="1"/>
      <c r="Z789" s="1"/>
      <c r="AA789" s="1"/>
      <c r="AB789" s="1"/>
      <c r="AC789" s="1"/>
      <c r="AD789" s="50"/>
      <c r="AE789" s="1"/>
      <c r="AL789" s="3"/>
      <c r="AM789" s="3"/>
      <c r="AN789" s="1"/>
      <c r="AO789" s="1"/>
      <c r="AP789" s="1"/>
      <c r="AQ789" s="1"/>
      <c r="AR789" s="1"/>
      <c r="AS789" s="1"/>
    </row>
    <row r="790" spans="18:45" s="4" customFormat="1">
      <c r="R790" s="1"/>
      <c r="S790" s="1"/>
      <c r="T790" s="1"/>
      <c r="U790" s="1"/>
      <c r="V790" s="1"/>
      <c r="W790" s="1"/>
      <c r="X790" s="1"/>
      <c r="Y790" s="1"/>
      <c r="Z790" s="1"/>
      <c r="AA790" s="1"/>
      <c r="AB790" s="1"/>
      <c r="AC790" s="1"/>
      <c r="AD790" s="50"/>
      <c r="AE790" s="1"/>
      <c r="AL790" s="3"/>
      <c r="AM790" s="3"/>
      <c r="AN790" s="1"/>
      <c r="AO790" s="1"/>
      <c r="AP790" s="1"/>
      <c r="AQ790" s="1"/>
      <c r="AR790" s="1"/>
      <c r="AS790" s="1"/>
    </row>
    <row r="791" spans="18:45" s="4" customFormat="1">
      <c r="R791" s="1"/>
      <c r="S791" s="1"/>
      <c r="T791" s="1"/>
      <c r="U791" s="1"/>
      <c r="V791" s="1"/>
      <c r="W791" s="1"/>
      <c r="X791" s="1"/>
      <c r="Y791" s="1"/>
      <c r="Z791" s="1"/>
      <c r="AA791" s="1"/>
      <c r="AB791" s="1"/>
      <c r="AC791" s="1"/>
      <c r="AD791" s="50"/>
      <c r="AE791" s="1"/>
      <c r="AL791" s="3"/>
      <c r="AM791" s="3"/>
      <c r="AN791" s="1"/>
      <c r="AO791" s="1"/>
      <c r="AP791" s="1"/>
      <c r="AQ791" s="1"/>
      <c r="AR791" s="1"/>
      <c r="AS791" s="1"/>
    </row>
    <row r="792" spans="18:45" s="4" customFormat="1">
      <c r="R792" s="1"/>
      <c r="S792" s="1"/>
      <c r="T792" s="1"/>
      <c r="U792" s="1"/>
      <c r="V792" s="1"/>
      <c r="W792" s="1"/>
      <c r="X792" s="1"/>
      <c r="Y792" s="1"/>
      <c r="Z792" s="1"/>
      <c r="AA792" s="1"/>
      <c r="AB792" s="1"/>
      <c r="AC792" s="1"/>
      <c r="AD792" s="50"/>
      <c r="AE792" s="1"/>
      <c r="AL792" s="3"/>
      <c r="AM792" s="3"/>
      <c r="AN792" s="1"/>
      <c r="AO792" s="1"/>
      <c r="AP792" s="1"/>
      <c r="AQ792" s="1"/>
      <c r="AR792" s="1"/>
      <c r="AS792" s="1"/>
    </row>
    <row r="793" spans="18:45" s="4" customFormat="1">
      <c r="R793" s="1"/>
      <c r="S793" s="1"/>
      <c r="T793" s="1"/>
      <c r="U793" s="1"/>
      <c r="V793" s="1"/>
      <c r="W793" s="1"/>
      <c r="X793" s="1"/>
      <c r="Y793" s="1"/>
      <c r="Z793" s="1"/>
      <c r="AA793" s="1"/>
      <c r="AB793" s="1"/>
      <c r="AC793" s="1"/>
      <c r="AD793" s="50"/>
      <c r="AE793" s="1"/>
      <c r="AL793" s="3"/>
      <c r="AM793" s="3"/>
      <c r="AN793" s="1"/>
      <c r="AO793" s="1"/>
      <c r="AP793" s="1"/>
      <c r="AQ793" s="1"/>
      <c r="AR793" s="1"/>
      <c r="AS793" s="1"/>
    </row>
    <row r="794" spans="18:45" s="4" customFormat="1">
      <c r="R794" s="1"/>
      <c r="S794" s="1"/>
      <c r="T794" s="1"/>
      <c r="U794" s="1"/>
      <c r="V794" s="1"/>
      <c r="W794" s="1"/>
      <c r="X794" s="1"/>
      <c r="Y794" s="1"/>
      <c r="Z794" s="1"/>
      <c r="AA794" s="1"/>
      <c r="AB794" s="1"/>
      <c r="AC794" s="1"/>
      <c r="AD794" s="50"/>
      <c r="AE794" s="1"/>
      <c r="AL794" s="3"/>
      <c r="AM794" s="3"/>
      <c r="AN794" s="1"/>
      <c r="AO794" s="1"/>
      <c r="AP794" s="1"/>
      <c r="AQ794" s="1"/>
      <c r="AR794" s="1"/>
      <c r="AS794" s="1"/>
    </row>
    <row r="795" spans="18:45" s="4" customFormat="1">
      <c r="R795" s="1"/>
      <c r="S795" s="1"/>
      <c r="T795" s="1"/>
      <c r="U795" s="1"/>
      <c r="V795" s="1"/>
      <c r="W795" s="1"/>
      <c r="X795" s="1"/>
      <c r="Y795" s="1"/>
      <c r="Z795" s="1"/>
      <c r="AA795" s="1"/>
      <c r="AB795" s="1"/>
      <c r="AC795" s="1"/>
      <c r="AD795" s="50"/>
      <c r="AE795" s="1"/>
      <c r="AL795" s="3"/>
      <c r="AM795" s="3"/>
      <c r="AN795" s="1"/>
      <c r="AO795" s="1"/>
      <c r="AP795" s="1"/>
      <c r="AQ795" s="1"/>
      <c r="AR795" s="1"/>
      <c r="AS795" s="1"/>
    </row>
    <row r="796" spans="18:45" s="4" customFormat="1">
      <c r="R796" s="1"/>
      <c r="S796" s="1"/>
      <c r="T796" s="1"/>
      <c r="U796" s="1"/>
      <c r="V796" s="1"/>
      <c r="W796" s="1"/>
      <c r="X796" s="1"/>
      <c r="Y796" s="1"/>
      <c r="Z796" s="1"/>
      <c r="AA796" s="1"/>
      <c r="AB796" s="1"/>
      <c r="AC796" s="1"/>
      <c r="AD796" s="50"/>
      <c r="AE796" s="1"/>
      <c r="AL796" s="3"/>
      <c r="AM796" s="3"/>
      <c r="AN796" s="1"/>
      <c r="AO796" s="1"/>
      <c r="AP796" s="1"/>
      <c r="AQ796" s="1"/>
      <c r="AR796" s="1"/>
      <c r="AS796" s="1"/>
    </row>
    <row r="797" spans="18:45" s="4" customFormat="1">
      <c r="R797" s="1"/>
      <c r="S797" s="1"/>
      <c r="T797" s="1"/>
      <c r="U797" s="1"/>
      <c r="V797" s="1"/>
      <c r="W797" s="1"/>
      <c r="X797" s="1"/>
      <c r="Y797" s="1"/>
      <c r="Z797" s="1"/>
      <c r="AA797" s="1"/>
      <c r="AB797" s="1"/>
      <c r="AC797" s="1"/>
      <c r="AD797" s="50"/>
      <c r="AE797" s="1"/>
      <c r="AL797" s="3"/>
      <c r="AM797" s="3"/>
      <c r="AN797" s="1"/>
      <c r="AO797" s="1"/>
      <c r="AP797" s="1"/>
      <c r="AQ797" s="1"/>
      <c r="AR797" s="1"/>
      <c r="AS797" s="1"/>
    </row>
    <row r="798" spans="18:45" s="4" customFormat="1">
      <c r="R798" s="1"/>
      <c r="S798" s="1"/>
      <c r="T798" s="1"/>
      <c r="U798" s="1"/>
      <c r="V798" s="1"/>
      <c r="W798" s="1"/>
      <c r="X798" s="1"/>
      <c r="Y798" s="1"/>
      <c r="Z798" s="1"/>
      <c r="AA798" s="1"/>
      <c r="AB798" s="1"/>
      <c r="AC798" s="1"/>
      <c r="AD798" s="50"/>
      <c r="AE798" s="1"/>
      <c r="AL798" s="3"/>
      <c r="AM798" s="3"/>
      <c r="AN798" s="1"/>
      <c r="AO798" s="1"/>
      <c r="AP798" s="1"/>
      <c r="AQ798" s="1"/>
      <c r="AR798" s="1"/>
      <c r="AS798" s="1"/>
    </row>
    <row r="799" spans="18:45" s="4" customFormat="1">
      <c r="R799" s="1"/>
      <c r="S799" s="1"/>
      <c r="T799" s="1"/>
      <c r="U799" s="1"/>
      <c r="V799" s="1"/>
      <c r="W799" s="1"/>
      <c r="X799" s="1"/>
      <c r="Y799" s="1"/>
      <c r="Z799" s="1"/>
      <c r="AA799" s="1"/>
      <c r="AB799" s="1"/>
      <c r="AC799" s="1"/>
      <c r="AD799" s="50"/>
      <c r="AE799" s="1"/>
      <c r="AL799" s="3"/>
      <c r="AM799" s="3"/>
      <c r="AN799" s="1"/>
      <c r="AO799" s="1"/>
      <c r="AP799" s="1"/>
      <c r="AQ799" s="1"/>
      <c r="AR799" s="1"/>
      <c r="AS799" s="1"/>
    </row>
    <row r="800" spans="18:45" s="4" customFormat="1">
      <c r="R800" s="1"/>
      <c r="S800" s="1"/>
      <c r="T800" s="1"/>
      <c r="U800" s="1"/>
      <c r="V800" s="1"/>
      <c r="W800" s="1"/>
      <c r="X800" s="1"/>
      <c r="Y800" s="1"/>
      <c r="Z800" s="1"/>
      <c r="AA800" s="1"/>
      <c r="AB800" s="1"/>
      <c r="AC800" s="1"/>
      <c r="AD800" s="50"/>
      <c r="AE800" s="1"/>
      <c r="AL800" s="3"/>
      <c r="AM800" s="3"/>
      <c r="AN800" s="1"/>
      <c r="AO800" s="1"/>
      <c r="AP800" s="1"/>
      <c r="AQ800" s="1"/>
      <c r="AR800" s="1"/>
      <c r="AS800" s="1"/>
    </row>
    <row r="801" spans="18:45" s="4" customFormat="1">
      <c r="R801" s="1"/>
      <c r="S801" s="1"/>
      <c r="T801" s="1"/>
      <c r="U801" s="1"/>
      <c r="V801" s="1"/>
      <c r="W801" s="1"/>
      <c r="X801" s="1"/>
      <c r="Y801" s="1"/>
      <c r="Z801" s="1"/>
      <c r="AA801" s="1"/>
      <c r="AB801" s="1"/>
      <c r="AC801" s="1"/>
      <c r="AD801" s="50"/>
      <c r="AE801" s="1"/>
      <c r="AL801" s="3"/>
      <c r="AM801" s="3"/>
      <c r="AN801" s="1"/>
      <c r="AO801" s="1"/>
      <c r="AP801" s="1"/>
      <c r="AQ801" s="1"/>
      <c r="AR801" s="1"/>
      <c r="AS801" s="1"/>
    </row>
    <row r="802" spans="18:45" s="4" customFormat="1">
      <c r="R802" s="1"/>
      <c r="S802" s="1"/>
      <c r="T802" s="1"/>
      <c r="U802" s="1"/>
      <c r="V802" s="1"/>
      <c r="W802" s="1"/>
      <c r="X802" s="1"/>
      <c r="Y802" s="1"/>
      <c r="Z802" s="1"/>
      <c r="AA802" s="1"/>
      <c r="AB802" s="1"/>
      <c r="AC802" s="1"/>
      <c r="AD802" s="50"/>
      <c r="AE802" s="1"/>
      <c r="AL802" s="3"/>
      <c r="AM802" s="3"/>
      <c r="AN802" s="1"/>
      <c r="AO802" s="1"/>
      <c r="AP802" s="1"/>
      <c r="AQ802" s="1"/>
      <c r="AR802" s="1"/>
      <c r="AS802" s="1"/>
    </row>
    <row r="803" spans="18:45" s="4" customFormat="1">
      <c r="R803" s="1"/>
      <c r="S803" s="1"/>
      <c r="T803" s="1"/>
      <c r="U803" s="1"/>
      <c r="V803" s="1"/>
      <c r="W803" s="1"/>
      <c r="X803" s="1"/>
      <c r="Y803" s="1"/>
      <c r="Z803" s="1"/>
      <c r="AA803" s="1"/>
      <c r="AB803" s="1"/>
      <c r="AC803" s="1"/>
      <c r="AD803" s="50"/>
      <c r="AE803" s="1"/>
      <c r="AL803" s="3"/>
      <c r="AM803" s="3"/>
      <c r="AN803" s="1"/>
      <c r="AO803" s="1"/>
      <c r="AP803" s="1"/>
      <c r="AQ803" s="1"/>
      <c r="AR803" s="1"/>
      <c r="AS803" s="1"/>
    </row>
    <row r="804" spans="18:45" s="4" customFormat="1">
      <c r="R804" s="1"/>
      <c r="S804" s="1"/>
      <c r="T804" s="1"/>
      <c r="U804" s="1"/>
      <c r="V804" s="1"/>
      <c r="W804" s="1"/>
      <c r="X804" s="1"/>
      <c r="Y804" s="1"/>
      <c r="Z804" s="1"/>
      <c r="AA804" s="1"/>
      <c r="AB804" s="1"/>
      <c r="AC804" s="1"/>
      <c r="AD804" s="50"/>
      <c r="AE804" s="1"/>
      <c r="AL804" s="3"/>
      <c r="AM804" s="3"/>
      <c r="AN804" s="1"/>
      <c r="AO804" s="1"/>
      <c r="AP804" s="1"/>
      <c r="AQ804" s="1"/>
      <c r="AR804" s="1"/>
      <c r="AS804" s="1"/>
    </row>
    <row r="805" spans="18:45" s="4" customFormat="1">
      <c r="R805" s="1"/>
      <c r="S805" s="1"/>
      <c r="T805" s="1"/>
      <c r="U805" s="1"/>
      <c r="V805" s="1"/>
      <c r="W805" s="1"/>
      <c r="X805" s="1"/>
      <c r="Y805" s="1"/>
      <c r="Z805" s="1"/>
      <c r="AA805" s="1"/>
      <c r="AB805" s="1"/>
      <c r="AC805" s="1"/>
      <c r="AD805" s="50"/>
      <c r="AE805" s="1"/>
      <c r="AL805" s="3"/>
      <c r="AM805" s="3"/>
      <c r="AN805" s="1"/>
      <c r="AO805" s="1"/>
      <c r="AP805" s="1"/>
      <c r="AQ805" s="1"/>
      <c r="AR805" s="1"/>
      <c r="AS805" s="1"/>
    </row>
    <row r="806" spans="18:45" s="4" customFormat="1">
      <c r="R806" s="1"/>
      <c r="S806" s="1"/>
      <c r="T806" s="1"/>
      <c r="U806" s="1"/>
      <c r="V806" s="1"/>
      <c r="W806" s="1"/>
      <c r="X806" s="1"/>
      <c r="Y806" s="1"/>
      <c r="Z806" s="1"/>
      <c r="AA806" s="1"/>
      <c r="AB806" s="1"/>
      <c r="AC806" s="1"/>
      <c r="AD806" s="50"/>
      <c r="AE806" s="1"/>
      <c r="AL806" s="3"/>
      <c r="AM806" s="3"/>
      <c r="AN806" s="1"/>
      <c r="AO806" s="1"/>
      <c r="AP806" s="1"/>
      <c r="AQ806" s="1"/>
      <c r="AR806" s="1"/>
      <c r="AS806" s="1"/>
    </row>
    <row r="807" spans="18:45" s="4" customFormat="1">
      <c r="R807" s="1"/>
      <c r="S807" s="1"/>
      <c r="T807" s="1"/>
      <c r="U807" s="1"/>
      <c r="V807" s="1"/>
      <c r="W807" s="1"/>
      <c r="X807" s="1"/>
      <c r="Y807" s="1"/>
      <c r="Z807" s="1"/>
      <c r="AA807" s="1"/>
      <c r="AB807" s="1"/>
      <c r="AC807" s="1"/>
      <c r="AD807" s="50"/>
      <c r="AE807" s="1"/>
      <c r="AL807" s="3"/>
      <c r="AM807" s="3"/>
      <c r="AN807" s="1"/>
      <c r="AO807" s="1"/>
      <c r="AP807" s="1"/>
      <c r="AQ807" s="1"/>
      <c r="AR807" s="1"/>
      <c r="AS807" s="1"/>
    </row>
    <row r="808" spans="18:45" s="4" customFormat="1">
      <c r="R808" s="1"/>
      <c r="S808" s="1"/>
      <c r="T808" s="1"/>
      <c r="U808" s="1"/>
      <c r="V808" s="1"/>
      <c r="W808" s="1"/>
      <c r="X808" s="1"/>
      <c r="Y808" s="1"/>
      <c r="Z808" s="1"/>
      <c r="AA808" s="1"/>
      <c r="AB808" s="1"/>
      <c r="AC808" s="1"/>
      <c r="AD808" s="50"/>
      <c r="AE808" s="1"/>
      <c r="AL808" s="3"/>
      <c r="AM808" s="3"/>
      <c r="AN808" s="1"/>
      <c r="AO808" s="1"/>
      <c r="AP808" s="1"/>
      <c r="AQ808" s="1"/>
      <c r="AR808" s="1"/>
      <c r="AS808" s="1"/>
    </row>
    <row r="809" spans="18:45" s="4" customFormat="1">
      <c r="R809" s="1"/>
      <c r="S809" s="1"/>
      <c r="T809" s="1"/>
      <c r="U809" s="1"/>
      <c r="V809" s="1"/>
      <c r="W809" s="1"/>
      <c r="X809" s="1"/>
      <c r="Y809" s="1"/>
      <c r="Z809" s="1"/>
      <c r="AA809" s="1"/>
      <c r="AB809" s="1"/>
      <c r="AC809" s="1"/>
      <c r="AD809" s="50"/>
      <c r="AE809" s="1"/>
      <c r="AL809" s="3"/>
      <c r="AM809" s="3"/>
      <c r="AN809" s="1"/>
      <c r="AO809" s="1"/>
      <c r="AP809" s="1"/>
      <c r="AQ809" s="1"/>
      <c r="AR809" s="1"/>
      <c r="AS809" s="1"/>
    </row>
    <row r="810" spans="18:45" s="4" customFormat="1">
      <c r="R810" s="1"/>
      <c r="S810" s="1"/>
      <c r="T810" s="1"/>
      <c r="U810" s="1"/>
      <c r="V810" s="1"/>
      <c r="W810" s="1"/>
      <c r="X810" s="1"/>
      <c r="Y810" s="1"/>
      <c r="Z810" s="1"/>
      <c r="AA810" s="1"/>
      <c r="AB810" s="1"/>
      <c r="AC810" s="1"/>
      <c r="AD810" s="50"/>
      <c r="AE810" s="1"/>
      <c r="AL810" s="3"/>
      <c r="AM810" s="3"/>
      <c r="AN810" s="1"/>
      <c r="AO810" s="1"/>
      <c r="AP810" s="1"/>
      <c r="AQ810" s="1"/>
      <c r="AR810" s="1"/>
      <c r="AS810" s="1"/>
    </row>
    <row r="811" spans="18:45" s="4" customFormat="1">
      <c r="R811" s="1"/>
      <c r="S811" s="1"/>
      <c r="T811" s="1"/>
      <c r="U811" s="1"/>
      <c r="V811" s="1"/>
      <c r="W811" s="1"/>
      <c r="X811" s="1"/>
      <c r="Y811" s="1"/>
      <c r="Z811" s="1"/>
      <c r="AA811" s="1"/>
      <c r="AB811" s="1"/>
      <c r="AC811" s="1"/>
      <c r="AD811" s="50"/>
      <c r="AE811" s="1"/>
      <c r="AL811" s="3"/>
      <c r="AM811" s="3"/>
      <c r="AN811" s="1"/>
      <c r="AO811" s="1"/>
      <c r="AP811" s="1"/>
      <c r="AQ811" s="1"/>
      <c r="AR811" s="1"/>
      <c r="AS811" s="1"/>
    </row>
    <row r="812" spans="18:45" s="4" customFormat="1">
      <c r="R812" s="1"/>
      <c r="S812" s="1"/>
      <c r="T812" s="1"/>
      <c r="U812" s="1"/>
      <c r="V812" s="1"/>
      <c r="W812" s="1"/>
      <c r="X812" s="1"/>
      <c r="Y812" s="1"/>
      <c r="Z812" s="1"/>
      <c r="AA812" s="1"/>
      <c r="AB812" s="1"/>
      <c r="AC812" s="1"/>
      <c r="AD812" s="50"/>
      <c r="AE812" s="1"/>
      <c r="AL812" s="3"/>
      <c r="AM812" s="3"/>
      <c r="AN812" s="1"/>
      <c r="AO812" s="1"/>
      <c r="AP812" s="1"/>
      <c r="AQ812" s="1"/>
      <c r="AR812" s="1"/>
      <c r="AS812" s="1"/>
    </row>
    <row r="813" spans="18:45" s="4" customFormat="1">
      <c r="R813" s="1"/>
      <c r="S813" s="1"/>
      <c r="T813" s="1"/>
      <c r="U813" s="1"/>
      <c r="V813" s="1"/>
      <c r="W813" s="1"/>
      <c r="X813" s="1"/>
      <c r="Y813" s="1"/>
      <c r="Z813" s="1"/>
      <c r="AA813" s="1"/>
      <c r="AB813" s="1"/>
      <c r="AC813" s="1"/>
      <c r="AD813" s="50"/>
      <c r="AE813" s="1"/>
      <c r="AL813" s="3"/>
      <c r="AM813" s="3"/>
      <c r="AN813" s="1"/>
      <c r="AO813" s="1"/>
      <c r="AP813" s="1"/>
      <c r="AQ813" s="1"/>
      <c r="AR813" s="1"/>
      <c r="AS813" s="1"/>
    </row>
    <row r="814" spans="18:45" s="4" customFormat="1">
      <c r="R814" s="1"/>
      <c r="S814" s="1"/>
      <c r="T814" s="1"/>
      <c r="U814" s="1"/>
      <c r="V814" s="1"/>
      <c r="W814" s="1"/>
      <c r="X814" s="1"/>
      <c r="Y814" s="1"/>
      <c r="Z814" s="1"/>
      <c r="AA814" s="1"/>
      <c r="AB814" s="1"/>
      <c r="AC814" s="1"/>
      <c r="AD814" s="50"/>
      <c r="AE814" s="1"/>
      <c r="AL814" s="3"/>
      <c r="AM814" s="3"/>
      <c r="AN814" s="1"/>
      <c r="AO814" s="1"/>
      <c r="AP814" s="1"/>
      <c r="AQ814" s="1"/>
      <c r="AR814" s="1"/>
      <c r="AS814" s="1"/>
    </row>
    <row r="815" spans="18:45" s="4" customFormat="1">
      <c r="R815" s="1"/>
      <c r="S815" s="1"/>
      <c r="T815" s="1"/>
      <c r="U815" s="1"/>
      <c r="V815" s="1"/>
      <c r="W815" s="1"/>
      <c r="X815" s="1"/>
      <c r="Y815" s="1"/>
      <c r="Z815" s="1"/>
      <c r="AA815" s="1"/>
      <c r="AB815" s="1"/>
      <c r="AC815" s="1"/>
      <c r="AD815" s="50"/>
      <c r="AE815" s="1"/>
      <c r="AL815" s="3"/>
      <c r="AM815" s="3"/>
      <c r="AN815" s="1"/>
      <c r="AO815" s="1"/>
      <c r="AP815" s="1"/>
      <c r="AQ815" s="1"/>
      <c r="AR815" s="1"/>
      <c r="AS815" s="1"/>
    </row>
    <row r="816" spans="18:45" s="4" customFormat="1">
      <c r="R816" s="1"/>
      <c r="S816" s="1"/>
      <c r="T816" s="1"/>
      <c r="U816" s="1"/>
      <c r="V816" s="1"/>
      <c r="W816" s="1"/>
      <c r="X816" s="1"/>
      <c r="Y816" s="1"/>
      <c r="Z816" s="1"/>
      <c r="AA816" s="1"/>
      <c r="AB816" s="1"/>
      <c r="AC816" s="1"/>
      <c r="AD816" s="50"/>
      <c r="AE816" s="1"/>
      <c r="AL816" s="3"/>
      <c r="AM816" s="3"/>
      <c r="AN816" s="1"/>
      <c r="AO816" s="1"/>
      <c r="AP816" s="1"/>
      <c r="AQ816" s="1"/>
      <c r="AR816" s="1"/>
      <c r="AS816" s="1"/>
    </row>
    <row r="817" spans="18:45" s="4" customFormat="1">
      <c r="R817" s="1"/>
      <c r="S817" s="1"/>
      <c r="T817" s="1"/>
      <c r="U817" s="1"/>
      <c r="V817" s="1"/>
      <c r="W817" s="1"/>
      <c r="X817" s="1"/>
      <c r="Y817" s="1"/>
      <c r="Z817" s="1"/>
      <c r="AA817" s="1"/>
      <c r="AB817" s="1"/>
      <c r="AC817" s="1"/>
      <c r="AD817" s="50"/>
      <c r="AE817" s="1"/>
      <c r="AL817" s="3"/>
      <c r="AM817" s="3"/>
      <c r="AN817" s="1"/>
      <c r="AO817" s="1"/>
      <c r="AP817" s="1"/>
      <c r="AQ817" s="1"/>
      <c r="AR817" s="1"/>
      <c r="AS817" s="1"/>
    </row>
    <row r="818" spans="18:45" s="4" customFormat="1">
      <c r="R818" s="1"/>
      <c r="S818" s="1"/>
      <c r="T818" s="1"/>
      <c r="U818" s="1"/>
      <c r="V818" s="1"/>
      <c r="W818" s="1"/>
      <c r="X818" s="1"/>
      <c r="Y818" s="1"/>
      <c r="Z818" s="1"/>
      <c r="AA818" s="1"/>
      <c r="AB818" s="1"/>
      <c r="AC818" s="1"/>
      <c r="AD818" s="50"/>
      <c r="AE818" s="1"/>
      <c r="AL818" s="3"/>
      <c r="AM818" s="3"/>
      <c r="AN818" s="1"/>
      <c r="AO818" s="1"/>
      <c r="AP818" s="1"/>
      <c r="AQ818" s="1"/>
      <c r="AR818" s="1"/>
      <c r="AS818" s="1"/>
    </row>
    <row r="819" spans="18:45" s="4" customFormat="1">
      <c r="R819" s="1"/>
      <c r="S819" s="1"/>
      <c r="T819" s="1"/>
      <c r="U819" s="1"/>
      <c r="V819" s="1"/>
      <c r="W819" s="1"/>
      <c r="X819" s="1"/>
      <c r="Y819" s="1"/>
      <c r="Z819" s="1"/>
      <c r="AA819" s="1"/>
      <c r="AB819" s="1"/>
      <c r="AC819" s="1"/>
      <c r="AD819" s="50"/>
      <c r="AE819" s="1"/>
      <c r="AL819" s="3"/>
      <c r="AM819" s="3"/>
      <c r="AN819" s="1"/>
      <c r="AO819" s="1"/>
      <c r="AP819" s="1"/>
      <c r="AQ819" s="1"/>
      <c r="AR819" s="1"/>
      <c r="AS819" s="1"/>
    </row>
    <row r="820" spans="18:45" s="4" customFormat="1">
      <c r="R820" s="1"/>
      <c r="S820" s="1"/>
      <c r="T820" s="1"/>
      <c r="U820" s="1"/>
      <c r="V820" s="1"/>
      <c r="W820" s="1"/>
      <c r="X820" s="1"/>
      <c r="Y820" s="1"/>
      <c r="Z820" s="1"/>
      <c r="AA820" s="1"/>
      <c r="AB820" s="1"/>
      <c r="AC820" s="1"/>
      <c r="AD820" s="50"/>
      <c r="AE820" s="1"/>
      <c r="AL820" s="3"/>
      <c r="AM820" s="3"/>
      <c r="AN820" s="1"/>
      <c r="AO820" s="1"/>
      <c r="AP820" s="1"/>
      <c r="AQ820" s="1"/>
      <c r="AR820" s="1"/>
      <c r="AS820" s="1"/>
    </row>
    <row r="821" spans="18:45" s="4" customFormat="1">
      <c r="R821" s="1"/>
      <c r="S821" s="1"/>
      <c r="T821" s="1"/>
      <c r="U821" s="1"/>
      <c r="V821" s="1"/>
      <c r="W821" s="1"/>
      <c r="X821" s="1"/>
      <c r="Y821" s="1"/>
      <c r="Z821" s="1"/>
      <c r="AA821" s="1"/>
      <c r="AB821" s="1"/>
      <c r="AC821" s="1"/>
      <c r="AD821" s="50"/>
      <c r="AE821" s="1"/>
      <c r="AL821" s="3"/>
      <c r="AM821" s="3"/>
      <c r="AN821" s="1"/>
      <c r="AO821" s="1"/>
      <c r="AP821" s="1"/>
      <c r="AQ821" s="1"/>
      <c r="AR821" s="1"/>
      <c r="AS821" s="1"/>
    </row>
    <row r="822" spans="18:45" s="4" customFormat="1">
      <c r="R822" s="1"/>
      <c r="S822" s="1"/>
      <c r="T822" s="1"/>
      <c r="U822" s="1"/>
      <c r="V822" s="1"/>
      <c r="W822" s="1"/>
      <c r="X822" s="1"/>
      <c r="Y822" s="1"/>
      <c r="Z822" s="1"/>
      <c r="AA822" s="1"/>
      <c r="AB822" s="1"/>
      <c r="AC822" s="1"/>
      <c r="AD822" s="50"/>
      <c r="AE822" s="1"/>
      <c r="AL822" s="3"/>
      <c r="AM822" s="3"/>
      <c r="AN822" s="1"/>
      <c r="AO822" s="1"/>
      <c r="AP822" s="1"/>
      <c r="AQ822" s="1"/>
      <c r="AR822" s="1"/>
      <c r="AS822" s="1"/>
    </row>
    <row r="823" spans="18:45" s="4" customFormat="1">
      <c r="R823" s="1"/>
      <c r="S823" s="1"/>
      <c r="T823" s="1"/>
      <c r="U823" s="1"/>
      <c r="V823" s="1"/>
      <c r="W823" s="1"/>
      <c r="X823" s="1"/>
      <c r="Y823" s="1"/>
      <c r="Z823" s="1"/>
      <c r="AA823" s="1"/>
      <c r="AB823" s="1"/>
      <c r="AC823" s="1"/>
      <c r="AD823" s="50"/>
      <c r="AE823" s="1"/>
      <c r="AL823" s="3"/>
      <c r="AM823" s="3"/>
      <c r="AN823" s="1"/>
      <c r="AO823" s="1"/>
      <c r="AP823" s="1"/>
      <c r="AQ823" s="1"/>
      <c r="AR823" s="1"/>
      <c r="AS823" s="1"/>
    </row>
    <row r="824" spans="18:45" s="4" customFormat="1">
      <c r="R824" s="1"/>
      <c r="S824" s="1"/>
      <c r="T824" s="1"/>
      <c r="U824" s="1"/>
      <c r="V824" s="1"/>
      <c r="W824" s="1"/>
      <c r="X824" s="1"/>
      <c r="Y824" s="1"/>
      <c r="Z824" s="1"/>
      <c r="AA824" s="1"/>
      <c r="AB824" s="1"/>
      <c r="AC824" s="1"/>
      <c r="AD824" s="50"/>
      <c r="AE824" s="1"/>
      <c r="AL824" s="3"/>
      <c r="AM824" s="3"/>
      <c r="AN824" s="1"/>
      <c r="AO824" s="1"/>
      <c r="AP824" s="1"/>
      <c r="AQ824" s="1"/>
      <c r="AR824" s="1"/>
      <c r="AS824" s="1"/>
    </row>
    <row r="825" spans="18:45" s="4" customFormat="1">
      <c r="R825" s="1"/>
      <c r="S825" s="1"/>
      <c r="T825" s="1"/>
      <c r="U825" s="1"/>
      <c r="V825" s="1"/>
      <c r="W825" s="1"/>
      <c r="X825" s="1"/>
      <c r="Y825" s="1"/>
      <c r="Z825" s="1"/>
      <c r="AA825" s="1"/>
      <c r="AB825" s="1"/>
      <c r="AC825" s="1"/>
      <c r="AD825" s="50"/>
      <c r="AE825" s="1"/>
      <c r="AL825" s="3"/>
      <c r="AM825" s="3"/>
      <c r="AN825" s="1"/>
      <c r="AO825" s="1"/>
      <c r="AP825" s="1"/>
      <c r="AQ825" s="1"/>
      <c r="AR825" s="1"/>
      <c r="AS825" s="1"/>
    </row>
    <row r="826" spans="18:45" s="4" customFormat="1">
      <c r="R826" s="1"/>
      <c r="S826" s="1"/>
      <c r="T826" s="1"/>
      <c r="U826" s="1"/>
      <c r="V826" s="1"/>
      <c r="W826" s="1"/>
      <c r="X826" s="1"/>
      <c r="Y826" s="1"/>
      <c r="Z826" s="1"/>
      <c r="AA826" s="1"/>
      <c r="AB826" s="1"/>
      <c r="AC826" s="1"/>
      <c r="AD826" s="50"/>
      <c r="AE826" s="1"/>
      <c r="AL826" s="3"/>
      <c r="AM826" s="3"/>
      <c r="AN826" s="1"/>
      <c r="AO826" s="1"/>
      <c r="AP826" s="1"/>
      <c r="AQ826" s="1"/>
      <c r="AR826" s="1"/>
      <c r="AS826" s="1"/>
    </row>
    <row r="827" spans="18:45" s="4" customFormat="1">
      <c r="R827" s="1"/>
      <c r="S827" s="1"/>
      <c r="T827" s="1"/>
      <c r="U827" s="1"/>
      <c r="V827" s="1"/>
      <c r="W827" s="1"/>
      <c r="X827" s="1"/>
      <c r="Y827" s="1"/>
      <c r="Z827" s="1"/>
      <c r="AA827" s="1"/>
      <c r="AB827" s="1"/>
      <c r="AC827" s="1"/>
      <c r="AD827" s="50"/>
      <c r="AE827" s="1"/>
      <c r="AL827" s="3"/>
      <c r="AM827" s="3"/>
      <c r="AN827" s="1"/>
      <c r="AO827" s="1"/>
      <c r="AP827" s="1"/>
      <c r="AQ827" s="1"/>
      <c r="AR827" s="1"/>
      <c r="AS827" s="1"/>
    </row>
    <row r="828" spans="18:45" s="4" customFormat="1">
      <c r="R828" s="1"/>
      <c r="S828" s="1"/>
      <c r="T828" s="1"/>
      <c r="U828" s="1"/>
      <c r="V828" s="1"/>
      <c r="W828" s="1"/>
      <c r="X828" s="1"/>
      <c r="Y828" s="1"/>
      <c r="Z828" s="1"/>
      <c r="AA828" s="1"/>
      <c r="AB828" s="1"/>
      <c r="AC828" s="1"/>
      <c r="AD828" s="50"/>
      <c r="AE828" s="1"/>
      <c r="AL828" s="3"/>
      <c r="AM828" s="3"/>
      <c r="AN828" s="1"/>
      <c r="AO828" s="1"/>
      <c r="AP828" s="1"/>
      <c r="AQ828" s="1"/>
      <c r="AR828" s="1"/>
      <c r="AS828" s="1"/>
    </row>
    <row r="829" spans="18:45" s="4" customFormat="1">
      <c r="R829" s="1"/>
      <c r="S829" s="1"/>
      <c r="T829" s="1"/>
      <c r="U829" s="1"/>
      <c r="V829" s="1"/>
      <c r="W829" s="1"/>
      <c r="X829" s="1"/>
      <c r="Y829" s="1"/>
      <c r="Z829" s="1"/>
      <c r="AA829" s="1"/>
      <c r="AB829" s="1"/>
      <c r="AC829" s="1"/>
      <c r="AD829" s="50"/>
      <c r="AE829" s="1"/>
      <c r="AL829" s="3"/>
      <c r="AM829" s="3"/>
      <c r="AN829" s="1"/>
      <c r="AO829" s="1"/>
      <c r="AP829" s="1"/>
      <c r="AQ829" s="1"/>
      <c r="AR829" s="1"/>
      <c r="AS829" s="1"/>
    </row>
    <row r="830" spans="18:45" s="4" customFormat="1">
      <c r="R830" s="1"/>
      <c r="S830" s="1"/>
      <c r="T830" s="1"/>
      <c r="U830" s="1"/>
      <c r="V830" s="1"/>
      <c r="W830" s="1"/>
      <c r="X830" s="1"/>
      <c r="Y830" s="1"/>
      <c r="Z830" s="1"/>
      <c r="AA830" s="1"/>
      <c r="AB830" s="1"/>
      <c r="AC830" s="1"/>
      <c r="AD830" s="50"/>
      <c r="AE830" s="1"/>
      <c r="AL830" s="3"/>
      <c r="AM830" s="3"/>
      <c r="AN830" s="1"/>
      <c r="AO830" s="1"/>
      <c r="AP830" s="1"/>
      <c r="AQ830" s="1"/>
      <c r="AR830" s="1"/>
      <c r="AS830" s="1"/>
    </row>
    <row r="831" spans="18:45" s="4" customFormat="1">
      <c r="R831" s="1"/>
      <c r="S831" s="1"/>
      <c r="T831" s="1"/>
      <c r="U831" s="1"/>
      <c r="V831" s="1"/>
      <c r="W831" s="1"/>
      <c r="X831" s="1"/>
      <c r="Y831" s="1"/>
      <c r="Z831" s="1"/>
      <c r="AA831" s="1"/>
      <c r="AB831" s="1"/>
      <c r="AC831" s="1"/>
      <c r="AD831" s="50"/>
      <c r="AE831" s="1"/>
      <c r="AL831" s="3"/>
      <c r="AM831" s="3"/>
      <c r="AN831" s="1"/>
      <c r="AO831" s="1"/>
      <c r="AP831" s="1"/>
      <c r="AQ831" s="1"/>
      <c r="AR831" s="1"/>
      <c r="AS831" s="1"/>
    </row>
    <row r="832" spans="18:45" s="4" customFormat="1">
      <c r="R832" s="1"/>
      <c r="S832" s="1"/>
      <c r="T832" s="1"/>
      <c r="U832" s="1"/>
      <c r="V832" s="1"/>
      <c r="W832" s="1"/>
      <c r="X832" s="1"/>
      <c r="Y832" s="1"/>
      <c r="Z832" s="1"/>
      <c r="AA832" s="1"/>
      <c r="AB832" s="1"/>
      <c r="AC832" s="1"/>
      <c r="AD832" s="50"/>
      <c r="AE832" s="1"/>
      <c r="AL832" s="3"/>
      <c r="AM832" s="3"/>
      <c r="AN832" s="1"/>
      <c r="AO832" s="1"/>
      <c r="AP832" s="1"/>
      <c r="AQ832" s="1"/>
      <c r="AR832" s="1"/>
      <c r="AS832" s="1"/>
    </row>
    <row r="833" spans="18:45" s="4" customFormat="1">
      <c r="R833" s="1"/>
      <c r="S833" s="1"/>
      <c r="T833" s="1"/>
      <c r="U833" s="1"/>
      <c r="V833" s="1"/>
      <c r="W833" s="1"/>
      <c r="X833" s="1"/>
      <c r="Y833" s="1"/>
      <c r="Z833" s="1"/>
      <c r="AA833" s="1"/>
      <c r="AB833" s="1"/>
      <c r="AC833" s="1"/>
      <c r="AD833" s="50"/>
      <c r="AE833" s="1"/>
      <c r="AL833" s="3"/>
      <c r="AM833" s="3"/>
      <c r="AN833" s="1"/>
      <c r="AO833" s="1"/>
      <c r="AP833" s="1"/>
      <c r="AQ833" s="1"/>
      <c r="AR833" s="1"/>
      <c r="AS833" s="1"/>
    </row>
    <row r="834" spans="18:45" s="4" customFormat="1">
      <c r="R834" s="1"/>
      <c r="S834" s="1"/>
      <c r="T834" s="1"/>
      <c r="U834" s="1"/>
      <c r="V834" s="1"/>
      <c r="W834" s="1"/>
      <c r="X834" s="1"/>
      <c r="Y834" s="1"/>
      <c r="Z834" s="1"/>
      <c r="AA834" s="1"/>
      <c r="AB834" s="1"/>
      <c r="AC834" s="1"/>
      <c r="AD834" s="50"/>
      <c r="AE834" s="1"/>
      <c r="AL834" s="3"/>
      <c r="AM834" s="3"/>
      <c r="AN834" s="1"/>
      <c r="AO834" s="1"/>
      <c r="AP834" s="1"/>
      <c r="AQ834" s="1"/>
      <c r="AR834" s="1"/>
      <c r="AS834" s="1"/>
    </row>
    <row r="835" spans="18:45" s="4" customFormat="1">
      <c r="R835" s="1"/>
      <c r="S835" s="1"/>
      <c r="T835" s="1"/>
      <c r="U835" s="1"/>
      <c r="V835" s="1"/>
      <c r="W835" s="1"/>
      <c r="X835" s="1"/>
      <c r="Y835" s="1"/>
      <c r="Z835" s="1"/>
      <c r="AA835" s="1"/>
      <c r="AB835" s="1"/>
      <c r="AC835" s="1"/>
      <c r="AD835" s="50"/>
      <c r="AE835" s="1"/>
      <c r="AL835" s="3"/>
      <c r="AM835" s="3"/>
      <c r="AN835" s="1"/>
      <c r="AO835" s="1"/>
      <c r="AP835" s="1"/>
      <c r="AQ835" s="1"/>
      <c r="AR835" s="1"/>
      <c r="AS835" s="1"/>
    </row>
    <row r="836" spans="18:45" s="4" customFormat="1">
      <c r="R836" s="1"/>
      <c r="S836" s="1"/>
      <c r="T836" s="1"/>
      <c r="U836" s="1"/>
      <c r="V836" s="1"/>
      <c r="W836" s="1"/>
      <c r="X836" s="1"/>
      <c r="Y836" s="1"/>
      <c r="Z836" s="1"/>
      <c r="AA836" s="1"/>
      <c r="AB836" s="1"/>
      <c r="AC836" s="1"/>
      <c r="AD836" s="50"/>
      <c r="AE836" s="1"/>
      <c r="AL836" s="3"/>
      <c r="AM836" s="3"/>
      <c r="AN836" s="1"/>
      <c r="AO836" s="1"/>
      <c r="AP836" s="1"/>
      <c r="AQ836" s="1"/>
      <c r="AR836" s="1"/>
      <c r="AS836" s="1"/>
    </row>
    <row r="837" spans="18:45" s="4" customFormat="1">
      <c r="R837" s="1"/>
      <c r="S837" s="1"/>
      <c r="T837" s="1"/>
      <c r="U837" s="1"/>
      <c r="V837" s="1"/>
      <c r="W837" s="1"/>
      <c r="X837" s="1"/>
      <c r="Y837" s="1"/>
      <c r="Z837" s="1"/>
      <c r="AA837" s="1"/>
      <c r="AB837" s="1"/>
      <c r="AC837" s="1"/>
      <c r="AD837" s="50"/>
      <c r="AE837" s="1"/>
      <c r="AL837" s="3"/>
      <c r="AM837" s="3"/>
      <c r="AN837" s="1"/>
      <c r="AO837" s="1"/>
      <c r="AP837" s="1"/>
      <c r="AQ837" s="1"/>
      <c r="AR837" s="1"/>
      <c r="AS837" s="1"/>
    </row>
    <row r="838" spans="18:45" s="4" customFormat="1">
      <c r="R838" s="1"/>
      <c r="S838" s="1"/>
      <c r="T838" s="1"/>
      <c r="U838" s="1"/>
      <c r="V838" s="1"/>
      <c r="W838" s="1"/>
      <c r="X838" s="1"/>
      <c r="Y838" s="1"/>
      <c r="Z838" s="1"/>
      <c r="AA838" s="1"/>
      <c r="AB838" s="1"/>
      <c r="AC838" s="1"/>
      <c r="AD838" s="50"/>
      <c r="AE838" s="1"/>
      <c r="AL838" s="3"/>
      <c r="AM838" s="3"/>
      <c r="AN838" s="1"/>
      <c r="AO838" s="1"/>
      <c r="AP838" s="1"/>
      <c r="AQ838" s="1"/>
      <c r="AR838" s="1"/>
      <c r="AS838" s="1"/>
    </row>
    <row r="839" spans="18:45" s="4" customFormat="1">
      <c r="R839" s="1"/>
      <c r="S839" s="1"/>
      <c r="T839" s="1"/>
      <c r="U839" s="1"/>
      <c r="V839" s="1"/>
      <c r="W839" s="1"/>
      <c r="X839" s="1"/>
      <c r="Y839" s="1"/>
      <c r="Z839" s="1"/>
      <c r="AA839" s="1"/>
      <c r="AB839" s="1"/>
      <c r="AC839" s="1"/>
      <c r="AD839" s="50"/>
      <c r="AE839" s="1"/>
      <c r="AL839" s="3"/>
      <c r="AM839" s="3"/>
      <c r="AN839" s="1"/>
      <c r="AO839" s="1"/>
      <c r="AP839" s="1"/>
      <c r="AQ839" s="1"/>
      <c r="AR839" s="1"/>
      <c r="AS839" s="1"/>
    </row>
    <row r="840" spans="18:45" s="4" customFormat="1">
      <c r="R840" s="1"/>
      <c r="S840" s="1"/>
      <c r="T840" s="1"/>
      <c r="U840" s="1"/>
      <c r="V840" s="1"/>
      <c r="W840" s="1"/>
      <c r="X840" s="1"/>
      <c r="Y840" s="1"/>
      <c r="Z840" s="1"/>
      <c r="AA840" s="1"/>
      <c r="AB840" s="1"/>
      <c r="AC840" s="1"/>
      <c r="AD840" s="50"/>
      <c r="AE840" s="1"/>
      <c r="AL840" s="3"/>
      <c r="AM840" s="3"/>
      <c r="AN840" s="1"/>
      <c r="AO840" s="1"/>
      <c r="AP840" s="1"/>
      <c r="AQ840" s="1"/>
      <c r="AR840" s="1"/>
      <c r="AS840" s="1"/>
    </row>
    <row r="841" spans="18:45" s="4" customFormat="1">
      <c r="R841" s="1"/>
      <c r="S841" s="1"/>
      <c r="T841" s="1"/>
      <c r="U841" s="1"/>
      <c r="V841" s="1"/>
      <c r="W841" s="1"/>
      <c r="X841" s="1"/>
      <c r="Y841" s="1"/>
      <c r="Z841" s="1"/>
      <c r="AA841" s="1"/>
      <c r="AB841" s="1"/>
      <c r="AC841" s="1"/>
      <c r="AD841" s="50"/>
      <c r="AE841" s="1"/>
      <c r="AL841" s="3"/>
      <c r="AM841" s="3"/>
      <c r="AN841" s="1"/>
      <c r="AO841" s="1"/>
      <c r="AP841" s="1"/>
      <c r="AQ841" s="1"/>
      <c r="AR841" s="1"/>
      <c r="AS841" s="1"/>
    </row>
    <row r="842" spans="18:45" s="4" customFormat="1">
      <c r="R842" s="1"/>
      <c r="S842" s="1"/>
      <c r="T842" s="1"/>
      <c r="U842" s="1"/>
      <c r="V842" s="1"/>
      <c r="W842" s="1"/>
      <c r="X842" s="1"/>
      <c r="Y842" s="1"/>
      <c r="Z842" s="1"/>
      <c r="AA842" s="1"/>
      <c r="AB842" s="1"/>
      <c r="AC842" s="1"/>
      <c r="AD842" s="50"/>
      <c r="AE842" s="1"/>
      <c r="AL842" s="3"/>
      <c r="AM842" s="3"/>
      <c r="AN842" s="1"/>
      <c r="AO842" s="1"/>
      <c r="AP842" s="1"/>
      <c r="AQ842" s="1"/>
      <c r="AR842" s="1"/>
      <c r="AS842" s="1"/>
    </row>
    <row r="843" spans="18:45" s="4" customFormat="1">
      <c r="R843" s="1"/>
      <c r="S843" s="1"/>
      <c r="T843" s="1"/>
      <c r="U843" s="1"/>
      <c r="V843" s="1"/>
      <c r="W843" s="1"/>
      <c r="X843" s="1"/>
      <c r="Y843" s="1"/>
      <c r="Z843" s="1"/>
      <c r="AA843" s="1"/>
      <c r="AB843" s="1"/>
      <c r="AC843" s="1"/>
      <c r="AD843" s="50"/>
      <c r="AE843" s="1"/>
      <c r="AL843" s="3"/>
      <c r="AM843" s="3"/>
      <c r="AN843" s="1"/>
      <c r="AO843" s="1"/>
      <c r="AP843" s="1"/>
      <c r="AQ843" s="1"/>
      <c r="AR843" s="1"/>
      <c r="AS843" s="1"/>
    </row>
    <row r="844" spans="18:45" s="4" customFormat="1">
      <c r="R844" s="1"/>
      <c r="S844" s="1"/>
      <c r="T844" s="1"/>
      <c r="U844" s="1"/>
      <c r="V844" s="1"/>
      <c r="W844" s="1"/>
      <c r="X844" s="1"/>
      <c r="Y844" s="1"/>
      <c r="Z844" s="1"/>
      <c r="AA844" s="1"/>
      <c r="AB844" s="1"/>
      <c r="AC844" s="1"/>
      <c r="AD844" s="50"/>
      <c r="AE844" s="1"/>
      <c r="AL844" s="3"/>
      <c r="AM844" s="3"/>
      <c r="AN844" s="1"/>
      <c r="AO844" s="1"/>
      <c r="AP844" s="1"/>
      <c r="AQ844" s="1"/>
      <c r="AR844" s="1"/>
      <c r="AS844" s="1"/>
    </row>
    <row r="845" spans="18:45" s="4" customFormat="1">
      <c r="R845" s="1"/>
      <c r="S845" s="1"/>
      <c r="T845" s="1"/>
      <c r="U845" s="1"/>
      <c r="V845" s="1"/>
      <c r="W845" s="1"/>
      <c r="X845" s="1"/>
      <c r="Y845" s="1"/>
      <c r="Z845" s="1"/>
      <c r="AA845" s="1"/>
      <c r="AB845" s="1"/>
      <c r="AC845" s="1"/>
      <c r="AD845" s="50"/>
      <c r="AE845" s="1"/>
      <c r="AL845" s="3"/>
      <c r="AM845" s="3"/>
      <c r="AN845" s="1"/>
      <c r="AO845" s="1"/>
      <c r="AP845" s="1"/>
      <c r="AQ845" s="1"/>
      <c r="AR845" s="1"/>
      <c r="AS845" s="1"/>
    </row>
    <row r="846" spans="18:45" s="4" customFormat="1">
      <c r="R846" s="1"/>
      <c r="S846" s="1"/>
      <c r="T846" s="1"/>
      <c r="U846" s="1"/>
      <c r="V846" s="1"/>
      <c r="W846" s="1"/>
      <c r="X846" s="1"/>
      <c r="Y846" s="1"/>
      <c r="Z846" s="1"/>
      <c r="AA846" s="1"/>
      <c r="AB846" s="1"/>
      <c r="AC846" s="1"/>
      <c r="AD846" s="50"/>
      <c r="AE846" s="1"/>
      <c r="AL846" s="3"/>
      <c r="AM846" s="3"/>
      <c r="AN846" s="1"/>
      <c r="AO846" s="1"/>
      <c r="AP846" s="1"/>
      <c r="AQ846" s="1"/>
      <c r="AR846" s="1"/>
      <c r="AS846" s="1"/>
    </row>
    <row r="847" spans="18:45" s="4" customFormat="1">
      <c r="R847" s="1"/>
      <c r="S847" s="1"/>
      <c r="T847" s="1"/>
      <c r="U847" s="1"/>
      <c r="V847" s="1"/>
      <c r="W847" s="1"/>
      <c r="X847" s="1"/>
      <c r="Y847" s="1"/>
      <c r="Z847" s="1"/>
      <c r="AA847" s="1"/>
      <c r="AB847" s="1"/>
      <c r="AC847" s="1"/>
      <c r="AD847" s="50"/>
      <c r="AE847" s="1"/>
      <c r="AL847" s="3"/>
      <c r="AM847" s="3"/>
      <c r="AN847" s="1"/>
      <c r="AO847" s="1"/>
      <c r="AP847" s="1"/>
      <c r="AQ847" s="1"/>
      <c r="AR847" s="1"/>
      <c r="AS847" s="1"/>
    </row>
    <row r="848" spans="18:45" s="4" customFormat="1">
      <c r="R848" s="1"/>
      <c r="S848" s="1"/>
      <c r="T848" s="1"/>
      <c r="U848" s="1"/>
      <c r="V848" s="1"/>
      <c r="W848" s="1"/>
      <c r="X848" s="1"/>
      <c r="Y848" s="1"/>
      <c r="Z848" s="1"/>
      <c r="AA848" s="1"/>
      <c r="AB848" s="1"/>
      <c r="AC848" s="1"/>
      <c r="AD848" s="50"/>
      <c r="AE848" s="1"/>
      <c r="AL848" s="3"/>
      <c r="AM848" s="3"/>
      <c r="AN848" s="1"/>
      <c r="AO848" s="1"/>
      <c r="AP848" s="1"/>
      <c r="AQ848" s="1"/>
      <c r="AR848" s="1"/>
      <c r="AS848" s="1"/>
    </row>
    <row r="849" spans="18:45" s="4" customFormat="1">
      <c r="R849" s="1"/>
      <c r="S849" s="1"/>
      <c r="T849" s="1"/>
      <c r="U849" s="1"/>
      <c r="V849" s="1"/>
      <c r="W849" s="1"/>
      <c r="X849" s="1"/>
      <c r="Y849" s="1"/>
      <c r="Z849" s="1"/>
      <c r="AA849" s="1"/>
      <c r="AB849" s="1"/>
      <c r="AC849" s="1"/>
      <c r="AD849" s="50"/>
      <c r="AE849" s="1"/>
      <c r="AL849" s="3"/>
      <c r="AM849" s="3"/>
      <c r="AN849" s="1"/>
      <c r="AO849" s="1"/>
      <c r="AP849" s="1"/>
      <c r="AQ849" s="1"/>
      <c r="AR849" s="1"/>
      <c r="AS849" s="1"/>
    </row>
    <row r="850" spans="18:45" s="4" customFormat="1">
      <c r="R850" s="1"/>
      <c r="S850" s="1"/>
      <c r="T850" s="1"/>
      <c r="U850" s="1"/>
      <c r="V850" s="1"/>
      <c r="W850" s="1"/>
      <c r="X850" s="1"/>
      <c r="Y850" s="1"/>
      <c r="Z850" s="1"/>
      <c r="AA850" s="1"/>
      <c r="AB850" s="1"/>
      <c r="AC850" s="1"/>
      <c r="AD850" s="50"/>
      <c r="AE850" s="1"/>
      <c r="AL850" s="3"/>
      <c r="AM850" s="3"/>
      <c r="AN850" s="1"/>
      <c r="AO850" s="1"/>
      <c r="AP850" s="1"/>
      <c r="AQ850" s="1"/>
      <c r="AR850" s="1"/>
      <c r="AS850" s="1"/>
    </row>
    <row r="851" spans="18:45" s="4" customFormat="1">
      <c r="R851" s="1"/>
      <c r="S851" s="1"/>
      <c r="T851" s="1"/>
      <c r="U851" s="1"/>
      <c r="V851" s="1"/>
      <c r="W851" s="1"/>
      <c r="X851" s="1"/>
      <c r="Y851" s="1"/>
      <c r="Z851" s="1"/>
      <c r="AA851" s="1"/>
      <c r="AB851" s="1"/>
      <c r="AC851" s="1"/>
      <c r="AD851" s="50"/>
      <c r="AE851" s="1"/>
      <c r="AL851" s="3"/>
      <c r="AM851" s="3"/>
      <c r="AN851" s="1"/>
      <c r="AO851" s="1"/>
      <c r="AP851" s="1"/>
      <c r="AQ851" s="1"/>
      <c r="AR851" s="1"/>
      <c r="AS851" s="1"/>
    </row>
    <row r="852" spans="18:45" s="4" customFormat="1">
      <c r="R852" s="1"/>
      <c r="S852" s="1"/>
      <c r="T852" s="1"/>
      <c r="U852" s="1"/>
      <c r="V852" s="1"/>
      <c r="W852" s="1"/>
      <c r="X852" s="1"/>
      <c r="Y852" s="1"/>
      <c r="Z852" s="1"/>
      <c r="AA852" s="1"/>
      <c r="AB852" s="1"/>
      <c r="AC852" s="1"/>
      <c r="AD852" s="50"/>
      <c r="AE852" s="1"/>
      <c r="AL852" s="3"/>
      <c r="AM852" s="3"/>
      <c r="AN852" s="1"/>
      <c r="AO852" s="1"/>
      <c r="AP852" s="1"/>
      <c r="AQ852" s="1"/>
      <c r="AR852" s="1"/>
      <c r="AS852" s="1"/>
    </row>
    <row r="853" spans="18:45" s="4" customFormat="1">
      <c r="R853" s="1"/>
      <c r="S853" s="1"/>
      <c r="T853" s="1"/>
      <c r="U853" s="1"/>
      <c r="V853" s="1"/>
      <c r="W853" s="1"/>
      <c r="X853" s="1"/>
      <c r="Y853" s="1"/>
      <c r="Z853" s="1"/>
      <c r="AA853" s="1"/>
      <c r="AB853" s="1"/>
      <c r="AC853" s="1"/>
      <c r="AD853" s="50"/>
      <c r="AE853" s="1"/>
      <c r="AL853" s="3"/>
      <c r="AM853" s="3"/>
      <c r="AN853" s="1"/>
      <c r="AO853" s="1"/>
      <c r="AP853" s="1"/>
      <c r="AQ853" s="1"/>
      <c r="AR853" s="1"/>
      <c r="AS853" s="1"/>
    </row>
    <row r="854" spans="18:45" s="4" customFormat="1">
      <c r="R854" s="1"/>
      <c r="S854" s="1"/>
      <c r="T854" s="1"/>
      <c r="U854" s="1"/>
      <c r="V854" s="1"/>
      <c r="W854" s="1"/>
      <c r="X854" s="1"/>
      <c r="Y854" s="1"/>
      <c r="Z854" s="1"/>
      <c r="AA854" s="1"/>
      <c r="AB854" s="1"/>
      <c r="AC854" s="1"/>
      <c r="AD854" s="50"/>
      <c r="AE854" s="1"/>
      <c r="AL854" s="3"/>
      <c r="AM854" s="3"/>
      <c r="AN854" s="1"/>
      <c r="AO854" s="1"/>
      <c r="AP854" s="1"/>
      <c r="AQ854" s="1"/>
      <c r="AR854" s="1"/>
      <c r="AS854" s="1"/>
    </row>
    <row r="855" spans="18:45" s="4" customFormat="1">
      <c r="R855" s="1"/>
      <c r="S855" s="1"/>
      <c r="T855" s="1"/>
      <c r="U855" s="1"/>
      <c r="V855" s="1"/>
      <c r="W855" s="1"/>
      <c r="X855" s="1"/>
      <c r="Y855" s="1"/>
      <c r="Z855" s="1"/>
      <c r="AA855" s="1"/>
      <c r="AB855" s="1"/>
      <c r="AC855" s="1"/>
      <c r="AD855" s="50"/>
      <c r="AE855" s="1"/>
      <c r="AL855" s="3"/>
      <c r="AM855" s="3"/>
      <c r="AN855" s="1"/>
      <c r="AO855" s="1"/>
      <c r="AP855" s="1"/>
      <c r="AQ855" s="1"/>
      <c r="AR855" s="1"/>
      <c r="AS855" s="1"/>
    </row>
    <row r="856" spans="18:45" s="4" customFormat="1">
      <c r="R856" s="1"/>
      <c r="S856" s="1"/>
      <c r="T856" s="1"/>
      <c r="U856" s="1"/>
      <c r="V856" s="1"/>
      <c r="W856" s="1"/>
      <c r="X856" s="1"/>
      <c r="Y856" s="1"/>
      <c r="Z856" s="1"/>
      <c r="AA856" s="1"/>
      <c r="AB856" s="1"/>
      <c r="AC856" s="1"/>
      <c r="AD856" s="50"/>
      <c r="AE856" s="1"/>
      <c r="AL856" s="3"/>
      <c r="AM856" s="3"/>
      <c r="AN856" s="1"/>
      <c r="AO856" s="1"/>
      <c r="AP856" s="1"/>
      <c r="AQ856" s="1"/>
      <c r="AR856" s="1"/>
      <c r="AS856" s="1"/>
    </row>
    <row r="857" spans="18:45" s="4" customFormat="1">
      <c r="R857" s="1"/>
      <c r="S857" s="1"/>
      <c r="T857" s="1"/>
      <c r="U857" s="1"/>
      <c r="V857" s="1"/>
      <c r="W857" s="1"/>
      <c r="X857" s="1"/>
      <c r="Y857" s="1"/>
      <c r="Z857" s="1"/>
      <c r="AA857" s="1"/>
      <c r="AB857" s="1"/>
      <c r="AC857" s="1"/>
      <c r="AD857" s="50"/>
      <c r="AE857" s="1"/>
      <c r="AL857" s="3"/>
      <c r="AM857" s="3"/>
      <c r="AN857" s="1"/>
      <c r="AO857" s="1"/>
      <c r="AP857" s="1"/>
      <c r="AQ857" s="1"/>
      <c r="AR857" s="1"/>
      <c r="AS857" s="1"/>
    </row>
    <row r="858" spans="18:45" s="4" customFormat="1">
      <c r="R858" s="1"/>
      <c r="S858" s="1"/>
      <c r="T858" s="1"/>
      <c r="U858" s="1"/>
      <c r="V858" s="1"/>
      <c r="W858" s="1"/>
      <c r="X858" s="1"/>
      <c r="Y858" s="1"/>
      <c r="Z858" s="1"/>
      <c r="AA858" s="1"/>
      <c r="AB858" s="1"/>
      <c r="AC858" s="1"/>
      <c r="AD858" s="50"/>
      <c r="AE858" s="1"/>
      <c r="AL858" s="3"/>
      <c r="AM858" s="3"/>
      <c r="AN858" s="1"/>
      <c r="AO858" s="1"/>
      <c r="AP858" s="1"/>
      <c r="AQ858" s="1"/>
      <c r="AR858" s="1"/>
      <c r="AS858" s="1"/>
    </row>
    <row r="859" spans="18:45" s="4" customFormat="1">
      <c r="R859" s="1"/>
      <c r="S859" s="1"/>
      <c r="T859" s="1"/>
      <c r="U859" s="1"/>
      <c r="V859" s="1"/>
      <c r="W859" s="1"/>
      <c r="X859" s="1"/>
      <c r="Y859" s="1"/>
      <c r="Z859" s="1"/>
      <c r="AA859" s="1"/>
      <c r="AB859" s="1"/>
      <c r="AC859" s="1"/>
      <c r="AD859" s="50"/>
      <c r="AE859" s="1"/>
      <c r="AL859" s="3"/>
      <c r="AM859" s="3"/>
      <c r="AN859" s="1"/>
      <c r="AO859" s="1"/>
      <c r="AP859" s="1"/>
      <c r="AQ859" s="1"/>
      <c r="AR859" s="1"/>
      <c r="AS859" s="1"/>
    </row>
    <row r="860" spans="18:45" s="4" customFormat="1">
      <c r="R860" s="1"/>
      <c r="S860" s="1"/>
      <c r="T860" s="1"/>
      <c r="U860" s="1"/>
      <c r="V860" s="1"/>
      <c r="W860" s="1"/>
      <c r="X860" s="1"/>
      <c r="Y860" s="1"/>
      <c r="Z860" s="1"/>
      <c r="AA860" s="1"/>
      <c r="AB860" s="1"/>
      <c r="AC860" s="1"/>
      <c r="AD860" s="50"/>
      <c r="AE860" s="1"/>
      <c r="AL860" s="3"/>
      <c r="AM860" s="3"/>
      <c r="AN860" s="1"/>
      <c r="AO860" s="1"/>
      <c r="AP860" s="1"/>
      <c r="AQ860" s="1"/>
      <c r="AR860" s="1"/>
      <c r="AS860" s="1"/>
    </row>
    <row r="861" spans="18:45" s="4" customFormat="1">
      <c r="R861" s="1"/>
      <c r="S861" s="1"/>
      <c r="T861" s="1"/>
      <c r="U861" s="1"/>
      <c r="V861" s="1"/>
      <c r="W861" s="1"/>
      <c r="X861" s="1"/>
      <c r="Y861" s="1"/>
      <c r="Z861" s="1"/>
      <c r="AA861" s="1"/>
      <c r="AB861" s="1"/>
      <c r="AC861" s="1"/>
      <c r="AD861" s="50"/>
      <c r="AE861" s="1"/>
      <c r="AL861" s="3"/>
      <c r="AM861" s="3"/>
      <c r="AN861" s="1"/>
      <c r="AO861" s="1"/>
      <c r="AP861" s="1"/>
      <c r="AQ861" s="1"/>
      <c r="AR861" s="1"/>
      <c r="AS861" s="1"/>
    </row>
    <row r="862" spans="18:45" s="4" customFormat="1">
      <c r="R862" s="1"/>
      <c r="S862" s="1"/>
      <c r="T862" s="1"/>
      <c r="U862" s="1"/>
      <c r="V862" s="1"/>
      <c r="W862" s="1"/>
      <c r="X862" s="1"/>
      <c r="Y862" s="1"/>
      <c r="Z862" s="1"/>
      <c r="AA862" s="1"/>
      <c r="AB862" s="1"/>
      <c r="AC862" s="1"/>
      <c r="AD862" s="50"/>
      <c r="AE862" s="1"/>
      <c r="AL862" s="3"/>
      <c r="AM862" s="3"/>
      <c r="AN862" s="1"/>
      <c r="AO862" s="1"/>
      <c r="AP862" s="1"/>
      <c r="AQ862" s="1"/>
      <c r="AR862" s="1"/>
      <c r="AS862" s="1"/>
    </row>
    <row r="863" spans="18:45" s="4" customFormat="1">
      <c r="R863" s="1"/>
      <c r="S863" s="1"/>
      <c r="T863" s="1"/>
      <c r="U863" s="1"/>
      <c r="V863" s="1"/>
      <c r="W863" s="1"/>
      <c r="X863" s="1"/>
      <c r="Y863" s="1"/>
      <c r="Z863" s="1"/>
      <c r="AA863" s="1"/>
      <c r="AB863" s="1"/>
      <c r="AC863" s="1"/>
      <c r="AD863" s="50"/>
      <c r="AE863" s="1"/>
      <c r="AL863" s="3"/>
      <c r="AM863" s="3"/>
      <c r="AN863" s="1"/>
      <c r="AO863" s="1"/>
      <c r="AP863" s="1"/>
      <c r="AQ863" s="1"/>
      <c r="AR863" s="1"/>
      <c r="AS863" s="1"/>
    </row>
    <row r="864" spans="18:45" s="4" customFormat="1">
      <c r="R864" s="1"/>
      <c r="S864" s="1"/>
      <c r="T864" s="1"/>
      <c r="U864" s="1"/>
      <c r="V864" s="1"/>
      <c r="W864" s="1"/>
      <c r="X864" s="1"/>
      <c r="Y864" s="1"/>
      <c r="Z864" s="1"/>
      <c r="AA864" s="1"/>
      <c r="AB864" s="1"/>
      <c r="AC864" s="1"/>
      <c r="AD864" s="50"/>
      <c r="AE864" s="1"/>
      <c r="AL864" s="3"/>
      <c r="AM864" s="3"/>
      <c r="AN864" s="1"/>
      <c r="AO864" s="1"/>
      <c r="AP864" s="1"/>
      <c r="AQ864" s="1"/>
      <c r="AR864" s="1"/>
      <c r="AS864" s="1"/>
    </row>
    <row r="865" spans="18:45" s="4" customFormat="1">
      <c r="R865" s="1"/>
      <c r="S865" s="1"/>
      <c r="T865" s="1"/>
      <c r="U865" s="1"/>
      <c r="V865" s="1"/>
      <c r="W865" s="1"/>
      <c r="X865" s="1"/>
      <c r="Y865" s="1"/>
      <c r="Z865" s="1"/>
      <c r="AA865" s="1"/>
      <c r="AB865" s="1"/>
      <c r="AC865" s="1"/>
      <c r="AD865" s="50"/>
      <c r="AE865" s="1"/>
      <c r="AL865" s="3"/>
      <c r="AM865" s="3"/>
      <c r="AN865" s="1"/>
      <c r="AO865" s="1"/>
      <c r="AP865" s="1"/>
      <c r="AQ865" s="1"/>
      <c r="AR865" s="1"/>
      <c r="AS865" s="1"/>
    </row>
    <row r="866" spans="18:45" s="4" customFormat="1">
      <c r="R866" s="1"/>
      <c r="S866" s="1"/>
      <c r="T866" s="1"/>
      <c r="U866" s="1"/>
      <c r="V866" s="1"/>
      <c r="W866" s="1"/>
      <c r="X866" s="1"/>
      <c r="Y866" s="1"/>
      <c r="Z866" s="1"/>
      <c r="AA866" s="1"/>
      <c r="AB866" s="1"/>
      <c r="AC866" s="1"/>
      <c r="AD866" s="50"/>
      <c r="AE866" s="1"/>
      <c r="AL866" s="3"/>
      <c r="AM866" s="3"/>
      <c r="AN866" s="1"/>
      <c r="AO866" s="1"/>
      <c r="AP866" s="1"/>
      <c r="AQ866" s="1"/>
      <c r="AR866" s="1"/>
      <c r="AS866" s="1"/>
    </row>
    <row r="867" spans="18:45" s="4" customFormat="1">
      <c r="R867" s="1"/>
      <c r="S867" s="1"/>
      <c r="T867" s="1"/>
      <c r="U867" s="1"/>
      <c r="V867" s="1"/>
      <c r="W867" s="1"/>
      <c r="X867" s="1"/>
      <c r="Y867" s="1"/>
      <c r="Z867" s="1"/>
      <c r="AA867" s="1"/>
      <c r="AB867" s="1"/>
      <c r="AC867" s="1"/>
      <c r="AD867" s="50"/>
      <c r="AE867" s="1"/>
      <c r="AL867" s="3"/>
      <c r="AM867" s="3"/>
      <c r="AN867" s="1"/>
      <c r="AO867" s="1"/>
      <c r="AP867" s="1"/>
      <c r="AQ867" s="1"/>
      <c r="AR867" s="1"/>
      <c r="AS867" s="1"/>
    </row>
    <row r="868" spans="18:45" s="4" customFormat="1">
      <c r="R868" s="1"/>
      <c r="S868" s="1"/>
      <c r="T868" s="1"/>
      <c r="U868" s="1"/>
      <c r="V868" s="1"/>
      <c r="W868" s="1"/>
      <c r="X868" s="1"/>
      <c r="Y868" s="1"/>
      <c r="Z868" s="1"/>
      <c r="AA868" s="1"/>
      <c r="AB868" s="1"/>
      <c r="AC868" s="1"/>
      <c r="AD868" s="50"/>
      <c r="AE868" s="1"/>
      <c r="AL868" s="3"/>
      <c r="AM868" s="3"/>
      <c r="AN868" s="1"/>
      <c r="AO868" s="1"/>
      <c r="AP868" s="1"/>
      <c r="AQ868" s="1"/>
      <c r="AR868" s="1"/>
      <c r="AS868" s="1"/>
    </row>
    <row r="869" spans="18:45" s="4" customFormat="1">
      <c r="R869" s="1"/>
      <c r="S869" s="1"/>
      <c r="T869" s="1"/>
      <c r="U869" s="1"/>
      <c r="V869" s="1"/>
      <c r="W869" s="1"/>
      <c r="X869" s="1"/>
      <c r="Y869" s="1"/>
      <c r="Z869" s="1"/>
      <c r="AA869" s="1"/>
      <c r="AB869" s="1"/>
      <c r="AC869" s="1"/>
      <c r="AD869" s="50"/>
      <c r="AE869" s="1"/>
      <c r="AL869" s="3"/>
      <c r="AM869" s="3"/>
      <c r="AN869" s="1"/>
      <c r="AO869" s="1"/>
      <c r="AP869" s="1"/>
      <c r="AQ869" s="1"/>
      <c r="AR869" s="1"/>
      <c r="AS869" s="1"/>
    </row>
    <row r="870" spans="18:45" s="4" customFormat="1">
      <c r="R870" s="1"/>
      <c r="S870" s="1"/>
      <c r="T870" s="1"/>
      <c r="U870" s="1"/>
      <c r="V870" s="1"/>
      <c r="W870" s="1"/>
      <c r="X870" s="1"/>
      <c r="Y870" s="1"/>
      <c r="Z870" s="1"/>
      <c r="AA870" s="1"/>
      <c r="AB870" s="1"/>
      <c r="AC870" s="1"/>
      <c r="AD870" s="50"/>
      <c r="AE870" s="1"/>
      <c r="AL870" s="3"/>
      <c r="AM870" s="3"/>
      <c r="AN870" s="1"/>
      <c r="AO870" s="1"/>
      <c r="AP870" s="1"/>
      <c r="AQ870" s="1"/>
      <c r="AR870" s="1"/>
      <c r="AS870" s="1"/>
    </row>
    <row r="871" spans="18:45" s="4" customFormat="1">
      <c r="R871" s="1"/>
      <c r="S871" s="1"/>
      <c r="T871" s="1"/>
      <c r="U871" s="1"/>
      <c r="V871" s="1"/>
      <c r="W871" s="1"/>
      <c r="X871" s="1"/>
      <c r="Y871" s="1"/>
      <c r="Z871" s="1"/>
      <c r="AA871" s="1"/>
      <c r="AB871" s="1"/>
      <c r="AC871" s="1"/>
      <c r="AD871" s="50"/>
      <c r="AE871" s="1"/>
      <c r="AL871" s="3"/>
      <c r="AM871" s="3"/>
      <c r="AN871" s="1"/>
      <c r="AO871" s="1"/>
      <c r="AP871" s="1"/>
      <c r="AQ871" s="1"/>
      <c r="AR871" s="1"/>
      <c r="AS871" s="1"/>
    </row>
    <row r="872" spans="18:45" s="4" customFormat="1">
      <c r="R872" s="1"/>
      <c r="S872" s="1"/>
      <c r="T872" s="1"/>
      <c r="U872" s="1"/>
      <c r="V872" s="1"/>
      <c r="W872" s="1"/>
      <c r="X872" s="1"/>
      <c r="Y872" s="1"/>
      <c r="Z872" s="1"/>
      <c r="AA872" s="1"/>
      <c r="AB872" s="1"/>
      <c r="AC872" s="1"/>
      <c r="AD872" s="50"/>
      <c r="AE872" s="1"/>
      <c r="AL872" s="3"/>
      <c r="AM872" s="3"/>
      <c r="AN872" s="1"/>
      <c r="AO872" s="1"/>
      <c r="AP872" s="1"/>
      <c r="AQ872" s="1"/>
      <c r="AR872" s="1"/>
      <c r="AS872" s="1"/>
    </row>
    <row r="873" spans="18:45" s="4" customFormat="1">
      <c r="R873" s="1"/>
      <c r="S873" s="1"/>
      <c r="T873" s="1"/>
      <c r="U873" s="1"/>
      <c r="V873" s="1"/>
      <c r="W873" s="1"/>
      <c r="X873" s="1"/>
      <c r="Y873" s="1"/>
      <c r="Z873" s="1"/>
      <c r="AA873" s="1"/>
      <c r="AB873" s="1"/>
      <c r="AC873" s="1"/>
      <c r="AD873" s="50"/>
      <c r="AE873" s="1"/>
      <c r="AL873" s="3"/>
      <c r="AM873" s="3"/>
      <c r="AN873" s="1"/>
      <c r="AO873" s="1"/>
      <c r="AP873" s="1"/>
      <c r="AQ873" s="1"/>
      <c r="AR873" s="1"/>
      <c r="AS873" s="1"/>
    </row>
    <row r="874" spans="18:45" s="4" customFormat="1">
      <c r="R874" s="1"/>
      <c r="S874" s="1"/>
      <c r="T874" s="1"/>
      <c r="U874" s="1"/>
      <c r="V874" s="1"/>
      <c r="W874" s="1"/>
      <c r="X874" s="1"/>
      <c r="Y874" s="1"/>
      <c r="Z874" s="1"/>
      <c r="AA874" s="1"/>
      <c r="AB874" s="1"/>
      <c r="AC874" s="1"/>
      <c r="AD874" s="50"/>
      <c r="AE874" s="1"/>
      <c r="AL874" s="3"/>
      <c r="AM874" s="3"/>
      <c r="AN874" s="1"/>
      <c r="AO874" s="1"/>
      <c r="AP874" s="1"/>
      <c r="AQ874" s="1"/>
      <c r="AR874" s="1"/>
      <c r="AS874" s="1"/>
    </row>
    <row r="875" spans="18:45" s="4" customFormat="1">
      <c r="R875" s="1"/>
      <c r="S875" s="1"/>
      <c r="T875" s="1"/>
      <c r="U875" s="1"/>
      <c r="V875" s="1"/>
      <c r="W875" s="1"/>
      <c r="X875" s="1"/>
      <c r="Y875" s="1"/>
      <c r="Z875" s="1"/>
      <c r="AA875" s="1"/>
      <c r="AB875" s="1"/>
      <c r="AC875" s="1"/>
      <c r="AD875" s="50"/>
      <c r="AE875" s="1"/>
      <c r="AL875" s="3"/>
      <c r="AM875" s="3"/>
      <c r="AN875" s="1"/>
      <c r="AO875" s="1"/>
      <c r="AP875" s="1"/>
      <c r="AQ875" s="1"/>
      <c r="AR875" s="1"/>
      <c r="AS875" s="1"/>
    </row>
    <row r="876" spans="18:45" s="4" customFormat="1">
      <c r="R876" s="1"/>
      <c r="S876" s="1"/>
      <c r="T876" s="1"/>
      <c r="U876" s="1"/>
      <c r="V876" s="1"/>
      <c r="W876" s="1"/>
      <c r="X876" s="1"/>
      <c r="Y876" s="1"/>
      <c r="Z876" s="1"/>
      <c r="AA876" s="1"/>
      <c r="AB876" s="1"/>
      <c r="AC876" s="1"/>
      <c r="AD876" s="50"/>
      <c r="AE876" s="1"/>
      <c r="AL876" s="3"/>
      <c r="AM876" s="3"/>
      <c r="AN876" s="1"/>
      <c r="AO876" s="1"/>
      <c r="AP876" s="1"/>
      <c r="AQ876" s="1"/>
      <c r="AR876" s="1"/>
      <c r="AS876" s="1"/>
    </row>
    <row r="877" spans="18:45" s="4" customFormat="1">
      <c r="R877" s="1"/>
      <c r="S877" s="1"/>
      <c r="T877" s="1"/>
      <c r="U877" s="1"/>
      <c r="V877" s="1"/>
      <c r="W877" s="1"/>
      <c r="X877" s="1"/>
      <c r="Y877" s="1"/>
      <c r="Z877" s="1"/>
      <c r="AA877" s="1"/>
      <c r="AB877" s="1"/>
      <c r="AC877" s="1"/>
      <c r="AD877" s="50"/>
      <c r="AE877" s="1"/>
      <c r="AL877" s="3"/>
      <c r="AM877" s="3"/>
      <c r="AN877" s="1"/>
      <c r="AO877" s="1"/>
      <c r="AP877" s="1"/>
      <c r="AQ877" s="1"/>
      <c r="AR877" s="1"/>
      <c r="AS877" s="1"/>
    </row>
    <row r="878" spans="18:45" s="4" customFormat="1">
      <c r="R878" s="1"/>
      <c r="S878" s="1"/>
      <c r="T878" s="1"/>
      <c r="U878" s="1"/>
      <c r="V878" s="1"/>
      <c r="W878" s="1"/>
      <c r="X878" s="1"/>
      <c r="Y878" s="1"/>
      <c r="Z878" s="1"/>
      <c r="AA878" s="1"/>
      <c r="AB878" s="1"/>
      <c r="AC878" s="1"/>
      <c r="AD878" s="50"/>
      <c r="AE878" s="1"/>
      <c r="AL878" s="3"/>
      <c r="AM878" s="3"/>
      <c r="AN878" s="1"/>
      <c r="AO878" s="1"/>
      <c r="AP878" s="1"/>
      <c r="AQ878" s="1"/>
      <c r="AR878" s="1"/>
      <c r="AS878" s="1"/>
    </row>
    <row r="879" spans="18:45" s="4" customFormat="1">
      <c r="R879" s="1"/>
      <c r="S879" s="1"/>
      <c r="T879" s="1"/>
      <c r="U879" s="1"/>
      <c r="V879" s="1"/>
      <c r="W879" s="1"/>
      <c r="X879" s="1"/>
      <c r="Y879" s="1"/>
      <c r="Z879" s="1"/>
      <c r="AA879" s="1"/>
      <c r="AB879" s="1"/>
      <c r="AC879" s="1"/>
      <c r="AD879" s="50"/>
      <c r="AE879" s="1"/>
      <c r="AL879" s="3"/>
      <c r="AM879" s="3"/>
      <c r="AN879" s="1"/>
      <c r="AO879" s="1"/>
      <c r="AP879" s="1"/>
      <c r="AQ879" s="1"/>
      <c r="AR879" s="1"/>
      <c r="AS879" s="1"/>
    </row>
    <row r="880" spans="18:45" s="4" customFormat="1">
      <c r="R880" s="1"/>
      <c r="S880" s="1"/>
      <c r="T880" s="1"/>
      <c r="U880" s="1"/>
      <c r="V880" s="1"/>
      <c r="W880" s="1"/>
      <c r="X880" s="1"/>
      <c r="Y880" s="1"/>
      <c r="Z880" s="1"/>
      <c r="AA880" s="1"/>
      <c r="AB880" s="1"/>
      <c r="AC880" s="1"/>
      <c r="AD880" s="50"/>
      <c r="AE880" s="1"/>
      <c r="AL880" s="3"/>
      <c r="AM880" s="3"/>
      <c r="AN880" s="1"/>
      <c r="AO880" s="1"/>
      <c r="AP880" s="1"/>
      <c r="AQ880" s="1"/>
      <c r="AR880" s="1"/>
      <c r="AS880" s="1"/>
    </row>
    <row r="881" spans="18:45" s="4" customFormat="1">
      <c r="R881" s="1"/>
      <c r="S881" s="1"/>
      <c r="T881" s="1"/>
      <c r="U881" s="1"/>
      <c r="V881" s="1"/>
      <c r="W881" s="1"/>
      <c r="X881" s="1"/>
      <c r="Y881" s="1"/>
      <c r="Z881" s="1"/>
      <c r="AA881" s="1"/>
      <c r="AB881" s="1"/>
      <c r="AC881" s="1"/>
      <c r="AD881" s="50"/>
      <c r="AE881" s="1"/>
      <c r="AL881" s="3"/>
      <c r="AM881" s="3"/>
      <c r="AN881" s="1"/>
      <c r="AO881" s="1"/>
      <c r="AP881" s="1"/>
      <c r="AQ881" s="1"/>
      <c r="AR881" s="1"/>
      <c r="AS881" s="1"/>
    </row>
    <row r="882" spans="18:45" s="4" customFormat="1">
      <c r="R882" s="1"/>
      <c r="S882" s="1"/>
      <c r="T882" s="1"/>
      <c r="U882" s="1"/>
      <c r="V882" s="1"/>
      <c r="W882" s="1"/>
      <c r="X882" s="1"/>
      <c r="Y882" s="1"/>
      <c r="Z882" s="1"/>
      <c r="AA882" s="1"/>
      <c r="AB882" s="1"/>
      <c r="AC882" s="1"/>
      <c r="AD882" s="50"/>
      <c r="AE882" s="1"/>
      <c r="AL882" s="3"/>
      <c r="AM882" s="3"/>
      <c r="AN882" s="1"/>
      <c r="AO882" s="1"/>
      <c r="AP882" s="1"/>
      <c r="AQ882" s="1"/>
      <c r="AR882" s="1"/>
      <c r="AS882" s="1"/>
    </row>
    <row r="883" spans="18:45" s="4" customFormat="1">
      <c r="R883" s="1"/>
      <c r="S883" s="1"/>
      <c r="T883" s="1"/>
      <c r="U883" s="1"/>
      <c r="V883" s="1"/>
      <c r="W883" s="1"/>
      <c r="X883" s="1"/>
      <c r="Y883" s="1"/>
      <c r="Z883" s="1"/>
      <c r="AA883" s="1"/>
      <c r="AB883" s="1"/>
      <c r="AC883" s="1"/>
      <c r="AD883" s="50"/>
      <c r="AE883" s="1"/>
      <c r="AL883" s="3"/>
      <c r="AM883" s="3"/>
      <c r="AN883" s="1"/>
      <c r="AO883" s="1"/>
      <c r="AP883" s="1"/>
      <c r="AQ883" s="1"/>
      <c r="AR883" s="1"/>
      <c r="AS883" s="1"/>
    </row>
    <row r="884" spans="18:45" s="4" customFormat="1">
      <c r="R884" s="1"/>
      <c r="S884" s="1"/>
      <c r="T884" s="1"/>
      <c r="U884" s="1"/>
      <c r="V884" s="1"/>
      <c r="W884" s="1"/>
      <c r="X884" s="1"/>
      <c r="Y884" s="1"/>
      <c r="Z884" s="1"/>
      <c r="AA884" s="1"/>
      <c r="AB884" s="1"/>
      <c r="AC884" s="1"/>
      <c r="AD884" s="50"/>
      <c r="AE884" s="1"/>
      <c r="AL884" s="3"/>
      <c r="AM884" s="3"/>
      <c r="AN884" s="1"/>
      <c r="AO884" s="1"/>
      <c r="AP884" s="1"/>
      <c r="AQ884" s="1"/>
      <c r="AR884" s="1"/>
      <c r="AS884" s="1"/>
    </row>
    <row r="885" spans="18:45" s="4" customFormat="1">
      <c r="R885" s="1"/>
      <c r="S885" s="1"/>
      <c r="T885" s="1"/>
      <c r="U885" s="1"/>
      <c r="V885" s="1"/>
      <c r="W885" s="1"/>
      <c r="X885" s="1"/>
      <c r="Y885" s="1"/>
      <c r="Z885" s="1"/>
      <c r="AA885" s="1"/>
      <c r="AB885" s="1"/>
      <c r="AC885" s="1"/>
      <c r="AD885" s="50"/>
      <c r="AE885" s="1"/>
      <c r="AL885" s="3"/>
      <c r="AM885" s="3"/>
      <c r="AN885" s="1"/>
      <c r="AO885" s="1"/>
      <c r="AP885" s="1"/>
      <c r="AQ885" s="1"/>
      <c r="AR885" s="1"/>
      <c r="AS885" s="1"/>
    </row>
    <row r="886" spans="18:45" s="4" customFormat="1">
      <c r="R886" s="1"/>
      <c r="S886" s="1"/>
      <c r="T886" s="1"/>
      <c r="U886" s="1"/>
      <c r="V886" s="1"/>
      <c r="W886" s="1"/>
      <c r="X886" s="1"/>
      <c r="Y886" s="1"/>
      <c r="Z886" s="1"/>
      <c r="AA886" s="1"/>
      <c r="AB886" s="1"/>
      <c r="AC886" s="1"/>
      <c r="AD886" s="50"/>
      <c r="AE886" s="1"/>
      <c r="AL886" s="3"/>
      <c r="AM886" s="3"/>
      <c r="AN886" s="1"/>
      <c r="AO886" s="1"/>
      <c r="AP886" s="1"/>
      <c r="AQ886" s="1"/>
      <c r="AR886" s="1"/>
      <c r="AS886" s="1"/>
    </row>
    <row r="887" spans="18:45" s="4" customFormat="1">
      <c r="R887" s="1"/>
      <c r="S887" s="1"/>
      <c r="T887" s="1"/>
      <c r="U887" s="1"/>
      <c r="V887" s="1"/>
      <c r="W887" s="1"/>
      <c r="X887" s="1"/>
      <c r="Y887" s="1"/>
      <c r="Z887" s="1"/>
      <c r="AA887" s="1"/>
      <c r="AB887" s="1"/>
      <c r="AC887" s="1"/>
      <c r="AD887" s="50"/>
      <c r="AE887" s="1"/>
      <c r="AL887" s="3"/>
      <c r="AM887" s="3"/>
      <c r="AN887" s="1"/>
      <c r="AO887" s="1"/>
      <c r="AP887" s="1"/>
      <c r="AQ887" s="1"/>
      <c r="AR887" s="1"/>
      <c r="AS887" s="1"/>
    </row>
    <row r="888" spans="18:45" s="4" customFormat="1">
      <c r="R888" s="1"/>
      <c r="S888" s="1"/>
      <c r="T888" s="1"/>
      <c r="U888" s="1"/>
      <c r="V888" s="1"/>
      <c r="W888" s="1"/>
      <c r="X888" s="1"/>
      <c r="Y888" s="1"/>
      <c r="Z888" s="1"/>
      <c r="AA888" s="1"/>
      <c r="AB888" s="1"/>
      <c r="AC888" s="1"/>
      <c r="AD888" s="50"/>
      <c r="AE888" s="1"/>
      <c r="AL888" s="3"/>
      <c r="AM888" s="3"/>
      <c r="AN888" s="1"/>
      <c r="AO888" s="1"/>
      <c r="AP888" s="1"/>
      <c r="AQ888" s="1"/>
      <c r="AR888" s="1"/>
      <c r="AS888" s="1"/>
    </row>
    <row r="889" spans="18:45" s="4" customFormat="1">
      <c r="R889" s="1"/>
      <c r="S889" s="1"/>
      <c r="T889" s="1"/>
      <c r="U889" s="1"/>
      <c r="V889" s="1"/>
      <c r="W889" s="1"/>
      <c r="X889" s="1"/>
      <c r="Y889" s="1"/>
      <c r="Z889" s="1"/>
      <c r="AA889" s="1"/>
      <c r="AB889" s="1"/>
      <c r="AC889" s="1"/>
      <c r="AD889" s="50"/>
      <c r="AE889" s="1"/>
      <c r="AL889" s="3"/>
      <c r="AM889" s="3"/>
      <c r="AN889" s="1"/>
      <c r="AO889" s="1"/>
      <c r="AP889" s="1"/>
      <c r="AQ889" s="1"/>
      <c r="AR889" s="1"/>
      <c r="AS889" s="1"/>
    </row>
    <row r="890" spans="18:45" s="4" customFormat="1">
      <c r="R890" s="1"/>
      <c r="S890" s="1"/>
      <c r="T890" s="1"/>
      <c r="U890" s="1"/>
      <c r="V890" s="1"/>
      <c r="W890" s="1"/>
      <c r="X890" s="1"/>
      <c r="Y890" s="1"/>
      <c r="Z890" s="1"/>
      <c r="AA890" s="1"/>
      <c r="AB890" s="1"/>
      <c r="AC890" s="1"/>
      <c r="AD890" s="50"/>
      <c r="AE890" s="1"/>
      <c r="AL890" s="3"/>
      <c r="AM890" s="3"/>
      <c r="AN890" s="1"/>
      <c r="AO890" s="1"/>
      <c r="AP890" s="1"/>
      <c r="AQ890" s="1"/>
      <c r="AR890" s="1"/>
      <c r="AS890" s="1"/>
    </row>
    <row r="891" spans="18:45" s="4" customFormat="1">
      <c r="R891" s="1"/>
      <c r="S891" s="1"/>
      <c r="T891" s="1"/>
      <c r="U891" s="1"/>
      <c r="V891" s="1"/>
      <c r="W891" s="1"/>
      <c r="X891" s="1"/>
      <c r="Y891" s="1"/>
      <c r="Z891" s="1"/>
      <c r="AA891" s="1"/>
      <c r="AB891" s="1"/>
      <c r="AC891" s="1"/>
      <c r="AD891" s="50"/>
      <c r="AE891" s="1"/>
      <c r="AL891" s="3"/>
      <c r="AM891" s="3"/>
      <c r="AN891" s="1"/>
      <c r="AO891" s="1"/>
      <c r="AP891" s="1"/>
      <c r="AQ891" s="1"/>
      <c r="AR891" s="1"/>
      <c r="AS891" s="1"/>
    </row>
    <row r="892" spans="18:45" s="4" customFormat="1">
      <c r="R892" s="1"/>
      <c r="S892" s="1"/>
      <c r="T892" s="1"/>
      <c r="U892" s="1"/>
      <c r="V892" s="1"/>
      <c r="W892" s="1"/>
      <c r="X892" s="1"/>
      <c r="Y892" s="1"/>
      <c r="Z892" s="1"/>
      <c r="AA892" s="1"/>
      <c r="AB892" s="1"/>
      <c r="AC892" s="1"/>
      <c r="AD892" s="50"/>
      <c r="AE892" s="1"/>
      <c r="AL892" s="3"/>
      <c r="AM892" s="3"/>
      <c r="AN892" s="1"/>
      <c r="AO892" s="1"/>
      <c r="AP892" s="1"/>
      <c r="AQ892" s="1"/>
      <c r="AR892" s="1"/>
      <c r="AS892" s="1"/>
    </row>
    <row r="893" spans="18:45" s="4" customFormat="1">
      <c r="R893" s="1"/>
      <c r="S893" s="1"/>
      <c r="T893" s="1"/>
      <c r="U893" s="1"/>
      <c r="V893" s="1"/>
      <c r="W893" s="1"/>
      <c r="X893" s="1"/>
      <c r="Y893" s="1"/>
      <c r="Z893" s="1"/>
      <c r="AA893" s="1"/>
      <c r="AB893" s="1"/>
      <c r="AC893" s="1"/>
      <c r="AD893" s="50"/>
      <c r="AE893" s="1"/>
      <c r="AL893" s="3"/>
      <c r="AM893" s="3"/>
      <c r="AN893" s="1"/>
      <c r="AO893" s="1"/>
      <c r="AP893" s="1"/>
      <c r="AQ893" s="1"/>
      <c r="AR893" s="1"/>
      <c r="AS893" s="1"/>
    </row>
    <row r="894" spans="18:45" s="4" customFormat="1">
      <c r="R894" s="1"/>
      <c r="S894" s="1"/>
      <c r="T894" s="1"/>
      <c r="U894" s="1"/>
      <c r="V894" s="1"/>
      <c r="W894" s="1"/>
      <c r="X894" s="1"/>
      <c r="Y894" s="1"/>
      <c r="Z894" s="1"/>
      <c r="AA894" s="1"/>
      <c r="AB894" s="1"/>
      <c r="AC894" s="1"/>
      <c r="AD894" s="50"/>
      <c r="AE894" s="1"/>
      <c r="AL894" s="3"/>
      <c r="AM894" s="3"/>
      <c r="AN894" s="1"/>
      <c r="AO894" s="1"/>
      <c r="AP894" s="1"/>
      <c r="AQ894" s="1"/>
      <c r="AR894" s="1"/>
      <c r="AS894" s="1"/>
    </row>
    <row r="895" spans="18:45" s="4" customFormat="1">
      <c r="R895" s="1"/>
      <c r="S895" s="1"/>
      <c r="T895" s="1"/>
      <c r="U895" s="1"/>
      <c r="V895" s="1"/>
      <c r="W895" s="1"/>
      <c r="X895" s="1"/>
      <c r="Y895" s="1"/>
      <c r="Z895" s="1"/>
      <c r="AA895" s="1"/>
      <c r="AB895" s="1"/>
      <c r="AC895" s="1"/>
      <c r="AD895" s="50"/>
      <c r="AE895" s="1"/>
      <c r="AL895" s="3"/>
      <c r="AM895" s="3"/>
      <c r="AN895" s="1"/>
      <c r="AO895" s="1"/>
      <c r="AP895" s="1"/>
      <c r="AQ895" s="1"/>
      <c r="AR895" s="1"/>
      <c r="AS895" s="1"/>
    </row>
    <row r="896" spans="18:45" s="4" customFormat="1">
      <c r="R896" s="1"/>
      <c r="S896" s="1"/>
      <c r="T896" s="1"/>
      <c r="U896" s="1"/>
      <c r="V896" s="1"/>
      <c r="W896" s="1"/>
      <c r="X896" s="1"/>
      <c r="Y896" s="1"/>
      <c r="Z896" s="1"/>
      <c r="AA896" s="1"/>
      <c r="AB896" s="1"/>
      <c r="AC896" s="1"/>
      <c r="AD896" s="50"/>
      <c r="AE896" s="1"/>
      <c r="AL896" s="3"/>
      <c r="AM896" s="3"/>
      <c r="AN896" s="1"/>
      <c r="AO896" s="1"/>
      <c r="AP896" s="1"/>
      <c r="AQ896" s="1"/>
      <c r="AR896" s="1"/>
      <c r="AS896" s="1"/>
    </row>
    <row r="897" spans="18:45" s="4" customFormat="1">
      <c r="R897" s="1"/>
      <c r="S897" s="1"/>
      <c r="T897" s="1"/>
      <c r="U897" s="1"/>
      <c r="V897" s="1"/>
      <c r="W897" s="1"/>
      <c r="X897" s="1"/>
      <c r="Y897" s="1"/>
      <c r="Z897" s="1"/>
      <c r="AA897" s="1"/>
      <c r="AB897" s="1"/>
      <c r="AC897" s="1"/>
      <c r="AD897" s="50"/>
      <c r="AE897" s="1"/>
      <c r="AL897" s="3"/>
      <c r="AM897" s="3"/>
      <c r="AN897" s="1"/>
      <c r="AO897" s="1"/>
      <c r="AP897" s="1"/>
      <c r="AQ897" s="1"/>
      <c r="AR897" s="1"/>
      <c r="AS897" s="1"/>
    </row>
    <row r="898" spans="18:45" s="4" customFormat="1">
      <c r="R898" s="1"/>
      <c r="S898" s="1"/>
      <c r="T898" s="1"/>
      <c r="U898" s="1"/>
      <c r="V898" s="1"/>
      <c r="W898" s="1"/>
      <c r="X898" s="1"/>
      <c r="Y898" s="1"/>
      <c r="Z898" s="1"/>
      <c r="AA898" s="1"/>
      <c r="AB898" s="1"/>
      <c r="AC898" s="1"/>
      <c r="AD898" s="50"/>
      <c r="AE898" s="1"/>
      <c r="AL898" s="3"/>
      <c r="AM898" s="3"/>
      <c r="AN898" s="1"/>
      <c r="AO898" s="1"/>
      <c r="AP898" s="1"/>
      <c r="AQ898" s="1"/>
      <c r="AR898" s="1"/>
      <c r="AS898" s="1"/>
    </row>
    <row r="899" spans="18:45" s="4" customFormat="1">
      <c r="R899" s="1"/>
      <c r="S899" s="1"/>
      <c r="T899" s="1"/>
      <c r="U899" s="1"/>
      <c r="V899" s="1"/>
      <c r="W899" s="1"/>
      <c r="X899" s="1"/>
      <c r="Y899" s="1"/>
      <c r="Z899" s="1"/>
      <c r="AA899" s="1"/>
      <c r="AB899" s="1"/>
      <c r="AC899" s="1"/>
      <c r="AD899" s="50"/>
      <c r="AE899" s="1"/>
      <c r="AL899" s="3"/>
      <c r="AM899" s="3"/>
      <c r="AN899" s="1"/>
      <c r="AO899" s="1"/>
      <c r="AP899" s="1"/>
      <c r="AQ899" s="1"/>
      <c r="AR899" s="1"/>
      <c r="AS899" s="1"/>
    </row>
    <row r="900" spans="18:45" s="4" customFormat="1">
      <c r="R900" s="1"/>
      <c r="S900" s="1"/>
      <c r="T900" s="1"/>
      <c r="U900" s="1"/>
      <c r="V900" s="1"/>
      <c r="W900" s="1"/>
      <c r="X900" s="1"/>
      <c r="Y900" s="1"/>
      <c r="Z900" s="1"/>
      <c r="AA900" s="1"/>
      <c r="AB900" s="1"/>
      <c r="AC900" s="1"/>
      <c r="AD900" s="50"/>
      <c r="AE900" s="1"/>
      <c r="AL900" s="3"/>
      <c r="AM900" s="3"/>
      <c r="AN900" s="1"/>
      <c r="AO900" s="1"/>
      <c r="AP900" s="1"/>
      <c r="AQ900" s="1"/>
      <c r="AR900" s="1"/>
      <c r="AS900" s="1"/>
    </row>
    <row r="901" spans="18:45" s="4" customFormat="1">
      <c r="R901" s="1"/>
      <c r="S901" s="1"/>
      <c r="T901" s="1"/>
      <c r="U901" s="1"/>
      <c r="V901" s="1"/>
      <c r="W901" s="1"/>
      <c r="X901" s="1"/>
      <c r="Y901" s="1"/>
      <c r="Z901" s="1"/>
      <c r="AA901" s="1"/>
      <c r="AB901" s="1"/>
      <c r="AC901" s="1"/>
      <c r="AD901" s="50"/>
      <c r="AE901" s="1"/>
      <c r="AL901" s="3"/>
      <c r="AM901" s="3"/>
      <c r="AN901" s="1"/>
      <c r="AO901" s="1"/>
      <c r="AP901" s="1"/>
      <c r="AQ901" s="1"/>
      <c r="AR901" s="1"/>
      <c r="AS901" s="1"/>
    </row>
    <row r="902" spans="18:45" s="4" customFormat="1">
      <c r="R902" s="1"/>
      <c r="S902" s="1"/>
      <c r="T902" s="1"/>
      <c r="U902" s="1"/>
      <c r="V902" s="1"/>
      <c r="W902" s="1"/>
      <c r="X902" s="1"/>
      <c r="Y902" s="1"/>
      <c r="Z902" s="1"/>
      <c r="AA902" s="1"/>
      <c r="AB902" s="1"/>
      <c r="AC902" s="1"/>
      <c r="AD902" s="50"/>
      <c r="AE902" s="1"/>
      <c r="AL902" s="3"/>
      <c r="AM902" s="3"/>
      <c r="AN902" s="1"/>
      <c r="AO902" s="1"/>
      <c r="AP902" s="1"/>
      <c r="AQ902" s="1"/>
      <c r="AR902" s="1"/>
      <c r="AS902" s="1"/>
    </row>
    <row r="903" spans="18:45" s="4" customFormat="1">
      <c r="R903" s="1"/>
      <c r="S903" s="1"/>
      <c r="T903" s="1"/>
      <c r="U903" s="1"/>
      <c r="V903" s="1"/>
      <c r="W903" s="1"/>
      <c r="X903" s="1"/>
      <c r="Y903" s="1"/>
      <c r="Z903" s="1"/>
      <c r="AA903" s="1"/>
      <c r="AB903" s="1"/>
      <c r="AC903" s="1"/>
      <c r="AD903" s="50"/>
      <c r="AE903" s="1"/>
      <c r="AL903" s="3"/>
      <c r="AM903" s="3"/>
      <c r="AN903" s="1"/>
      <c r="AO903" s="1"/>
      <c r="AP903" s="1"/>
      <c r="AQ903" s="1"/>
      <c r="AR903" s="1"/>
      <c r="AS903" s="1"/>
    </row>
    <row r="904" spans="18:45" s="4" customFormat="1">
      <c r="R904" s="1"/>
      <c r="S904" s="1"/>
      <c r="T904" s="1"/>
      <c r="U904" s="1"/>
      <c r="V904" s="1"/>
      <c r="W904" s="1"/>
      <c r="X904" s="1"/>
      <c r="Y904" s="1"/>
      <c r="Z904" s="1"/>
      <c r="AA904" s="1"/>
      <c r="AB904" s="1"/>
      <c r="AC904" s="1"/>
      <c r="AD904" s="50"/>
      <c r="AE904" s="1"/>
      <c r="AL904" s="3"/>
      <c r="AM904" s="3"/>
      <c r="AN904" s="1"/>
      <c r="AO904" s="1"/>
      <c r="AP904" s="1"/>
      <c r="AQ904" s="1"/>
      <c r="AR904" s="1"/>
      <c r="AS904" s="1"/>
    </row>
    <row r="905" spans="18:45" s="4" customFormat="1">
      <c r="R905" s="1"/>
      <c r="S905" s="1"/>
      <c r="T905" s="1"/>
      <c r="U905" s="1"/>
      <c r="V905" s="1"/>
      <c r="W905" s="1"/>
      <c r="X905" s="1"/>
      <c r="Y905" s="1"/>
      <c r="Z905" s="1"/>
      <c r="AA905" s="1"/>
      <c r="AB905" s="1"/>
      <c r="AC905" s="1"/>
      <c r="AD905" s="50"/>
      <c r="AE905" s="1"/>
      <c r="AL905" s="3"/>
      <c r="AM905" s="3"/>
      <c r="AN905" s="1"/>
      <c r="AO905" s="1"/>
      <c r="AP905" s="1"/>
      <c r="AQ905" s="1"/>
      <c r="AR905" s="1"/>
      <c r="AS905" s="1"/>
    </row>
    <row r="906" spans="18:45" s="4" customFormat="1">
      <c r="R906" s="1"/>
      <c r="S906" s="1"/>
      <c r="T906" s="1"/>
      <c r="U906" s="1"/>
      <c r="V906" s="1"/>
      <c r="W906" s="1"/>
      <c r="X906" s="1"/>
      <c r="Y906" s="1"/>
      <c r="Z906" s="1"/>
      <c r="AA906" s="1"/>
      <c r="AB906" s="1"/>
      <c r="AC906" s="1"/>
      <c r="AD906" s="50"/>
      <c r="AE906" s="1"/>
      <c r="AL906" s="3"/>
      <c r="AM906" s="3"/>
      <c r="AN906" s="1"/>
      <c r="AO906" s="1"/>
      <c r="AP906" s="1"/>
      <c r="AQ906" s="1"/>
      <c r="AR906" s="1"/>
      <c r="AS906" s="1"/>
    </row>
    <row r="907" spans="18:45" s="4" customFormat="1">
      <c r="R907" s="1"/>
      <c r="S907" s="1"/>
      <c r="T907" s="1"/>
      <c r="U907" s="1"/>
      <c r="V907" s="1"/>
      <c r="W907" s="1"/>
      <c r="X907" s="1"/>
      <c r="Y907" s="1"/>
      <c r="Z907" s="1"/>
      <c r="AA907" s="1"/>
      <c r="AB907" s="1"/>
      <c r="AC907" s="1"/>
      <c r="AD907" s="50"/>
      <c r="AE907" s="1"/>
      <c r="AL907" s="3"/>
      <c r="AM907" s="3"/>
      <c r="AN907" s="1"/>
      <c r="AO907" s="1"/>
      <c r="AP907" s="1"/>
      <c r="AQ907" s="1"/>
      <c r="AR907" s="1"/>
      <c r="AS907" s="1"/>
    </row>
    <row r="908" spans="18:45" s="4" customFormat="1">
      <c r="R908" s="1"/>
      <c r="S908" s="1"/>
      <c r="T908" s="1"/>
      <c r="U908" s="1"/>
      <c r="V908" s="1"/>
      <c r="W908" s="1"/>
      <c r="X908" s="1"/>
      <c r="Y908" s="1"/>
      <c r="Z908" s="1"/>
      <c r="AA908" s="1"/>
      <c r="AB908" s="1"/>
      <c r="AC908" s="1"/>
      <c r="AD908" s="50"/>
      <c r="AE908" s="1"/>
      <c r="AL908" s="3"/>
      <c r="AM908" s="3"/>
      <c r="AN908" s="1"/>
      <c r="AO908" s="1"/>
      <c r="AP908" s="1"/>
      <c r="AQ908" s="1"/>
      <c r="AR908" s="1"/>
      <c r="AS908" s="1"/>
    </row>
    <row r="909" spans="18:45" s="4" customFormat="1">
      <c r="R909" s="1"/>
      <c r="S909" s="1"/>
      <c r="T909" s="1"/>
      <c r="U909" s="1"/>
      <c r="V909" s="1"/>
      <c r="W909" s="1"/>
      <c r="X909" s="1"/>
      <c r="Y909" s="1"/>
      <c r="Z909" s="1"/>
      <c r="AA909" s="1"/>
      <c r="AB909" s="1"/>
      <c r="AC909" s="1"/>
      <c r="AD909" s="50"/>
      <c r="AE909" s="1"/>
      <c r="AL909" s="3"/>
      <c r="AM909" s="3"/>
      <c r="AN909" s="1"/>
      <c r="AO909" s="1"/>
      <c r="AP909" s="1"/>
      <c r="AQ909" s="1"/>
      <c r="AR909" s="1"/>
      <c r="AS909" s="1"/>
    </row>
    <row r="910" spans="18:45" s="4" customFormat="1">
      <c r="R910" s="1"/>
      <c r="S910" s="1"/>
      <c r="T910" s="1"/>
      <c r="U910" s="1"/>
      <c r="V910" s="1"/>
      <c r="W910" s="1"/>
      <c r="X910" s="1"/>
      <c r="Y910" s="1"/>
      <c r="Z910" s="1"/>
      <c r="AA910" s="1"/>
      <c r="AB910" s="1"/>
      <c r="AC910" s="1"/>
      <c r="AD910" s="50"/>
      <c r="AE910" s="1"/>
      <c r="AL910" s="3"/>
      <c r="AM910" s="3"/>
      <c r="AN910" s="1"/>
      <c r="AO910" s="1"/>
      <c r="AP910" s="1"/>
      <c r="AQ910" s="1"/>
      <c r="AR910" s="1"/>
      <c r="AS910" s="1"/>
    </row>
    <row r="911" spans="18:45" s="4" customFormat="1">
      <c r="R911" s="1"/>
      <c r="S911" s="1"/>
      <c r="T911" s="1"/>
      <c r="U911" s="1"/>
      <c r="V911" s="1"/>
      <c r="W911" s="1"/>
      <c r="X911" s="1"/>
      <c r="Y911" s="1"/>
      <c r="Z911" s="1"/>
      <c r="AA911" s="1"/>
      <c r="AB911" s="1"/>
      <c r="AC911" s="1"/>
      <c r="AD911" s="50"/>
      <c r="AE911" s="1"/>
      <c r="AL911" s="3"/>
      <c r="AM911" s="3"/>
      <c r="AN911" s="1"/>
      <c r="AO911" s="1"/>
      <c r="AP911" s="1"/>
      <c r="AQ911" s="1"/>
      <c r="AR911" s="1"/>
      <c r="AS911" s="1"/>
    </row>
    <row r="912" spans="18:45" s="4" customFormat="1">
      <c r="R912" s="1"/>
      <c r="S912" s="1"/>
      <c r="T912" s="1"/>
      <c r="U912" s="1"/>
      <c r="V912" s="1"/>
      <c r="W912" s="1"/>
      <c r="X912" s="1"/>
      <c r="Y912" s="1"/>
      <c r="Z912" s="1"/>
      <c r="AA912" s="1"/>
      <c r="AB912" s="1"/>
      <c r="AC912" s="1"/>
      <c r="AD912" s="50"/>
      <c r="AE912" s="1"/>
      <c r="AL912" s="3"/>
      <c r="AM912" s="3"/>
      <c r="AN912" s="1"/>
      <c r="AO912" s="1"/>
      <c r="AP912" s="1"/>
      <c r="AQ912" s="1"/>
      <c r="AR912" s="1"/>
      <c r="AS912" s="1"/>
    </row>
    <row r="913" spans="18:45" s="4" customFormat="1">
      <c r="R913" s="1"/>
      <c r="S913" s="1"/>
      <c r="T913" s="1"/>
      <c r="U913" s="1"/>
      <c r="V913" s="1"/>
      <c r="W913" s="1"/>
      <c r="X913" s="1"/>
      <c r="Y913" s="1"/>
      <c r="Z913" s="1"/>
      <c r="AA913" s="1"/>
      <c r="AB913" s="1"/>
      <c r="AC913" s="1"/>
      <c r="AD913" s="50"/>
      <c r="AE913" s="1"/>
      <c r="AL913" s="3"/>
      <c r="AM913" s="3"/>
      <c r="AN913" s="1"/>
      <c r="AO913" s="1"/>
      <c r="AP913" s="1"/>
      <c r="AQ913" s="1"/>
      <c r="AR913" s="1"/>
      <c r="AS913" s="1"/>
    </row>
    <row r="914" spans="18:45" s="4" customFormat="1">
      <c r="R914" s="1"/>
      <c r="S914" s="1"/>
      <c r="T914" s="1"/>
      <c r="U914" s="1"/>
      <c r="V914" s="1"/>
      <c r="W914" s="1"/>
      <c r="X914" s="1"/>
      <c r="Y914" s="1"/>
      <c r="Z914" s="1"/>
      <c r="AA914" s="1"/>
      <c r="AB914" s="1"/>
      <c r="AC914" s="1"/>
      <c r="AD914" s="50"/>
      <c r="AE914" s="1"/>
      <c r="AL914" s="3"/>
      <c r="AM914" s="3"/>
      <c r="AN914" s="1"/>
      <c r="AO914" s="1"/>
      <c r="AP914" s="1"/>
      <c r="AQ914" s="1"/>
      <c r="AR914" s="1"/>
      <c r="AS914" s="1"/>
    </row>
    <row r="915" spans="18:45" s="4" customFormat="1">
      <c r="R915" s="1"/>
      <c r="S915" s="1"/>
      <c r="T915" s="1"/>
      <c r="U915" s="1"/>
      <c r="V915" s="1"/>
      <c r="W915" s="1"/>
      <c r="X915" s="1"/>
      <c r="Y915" s="1"/>
      <c r="Z915" s="1"/>
      <c r="AA915" s="1"/>
      <c r="AB915" s="1"/>
      <c r="AC915" s="1"/>
      <c r="AD915" s="50"/>
      <c r="AE915" s="1"/>
      <c r="AL915" s="3"/>
      <c r="AM915" s="3"/>
      <c r="AN915" s="1"/>
      <c r="AO915" s="1"/>
      <c r="AP915" s="1"/>
      <c r="AQ915" s="1"/>
      <c r="AR915" s="1"/>
      <c r="AS915" s="1"/>
    </row>
    <row r="916" spans="18:45" s="4" customFormat="1">
      <c r="R916" s="1"/>
      <c r="S916" s="1"/>
      <c r="T916" s="1"/>
      <c r="U916" s="1"/>
      <c r="V916" s="1"/>
      <c r="W916" s="1"/>
      <c r="X916" s="1"/>
      <c r="Y916" s="1"/>
      <c r="Z916" s="1"/>
      <c r="AA916" s="1"/>
      <c r="AB916" s="1"/>
      <c r="AC916" s="1"/>
      <c r="AD916" s="50"/>
      <c r="AE916" s="1"/>
      <c r="AL916" s="3"/>
      <c r="AM916" s="3"/>
      <c r="AN916" s="1"/>
      <c r="AO916" s="1"/>
      <c r="AP916" s="1"/>
      <c r="AQ916" s="1"/>
      <c r="AR916" s="1"/>
      <c r="AS916" s="1"/>
    </row>
    <row r="917" spans="18:45" s="4" customFormat="1">
      <c r="R917" s="1"/>
      <c r="S917" s="1"/>
      <c r="T917" s="1"/>
      <c r="U917" s="1"/>
      <c r="V917" s="1"/>
      <c r="W917" s="1"/>
      <c r="X917" s="1"/>
      <c r="Y917" s="1"/>
      <c r="Z917" s="1"/>
      <c r="AA917" s="1"/>
      <c r="AB917" s="1"/>
      <c r="AC917" s="1"/>
      <c r="AD917" s="50"/>
      <c r="AE917" s="1"/>
      <c r="AL917" s="3"/>
      <c r="AM917" s="3"/>
      <c r="AN917" s="1"/>
      <c r="AO917" s="1"/>
      <c r="AP917" s="1"/>
      <c r="AQ917" s="1"/>
      <c r="AR917" s="1"/>
      <c r="AS917" s="1"/>
    </row>
    <row r="918" spans="18:45" s="4" customFormat="1">
      <c r="R918" s="1"/>
      <c r="S918" s="1"/>
      <c r="T918" s="1"/>
      <c r="U918" s="1"/>
      <c r="V918" s="1"/>
      <c r="W918" s="1"/>
      <c r="X918" s="1"/>
      <c r="Y918" s="1"/>
      <c r="Z918" s="1"/>
      <c r="AA918" s="1"/>
      <c r="AB918" s="1"/>
      <c r="AC918" s="1"/>
      <c r="AD918" s="50"/>
      <c r="AE918" s="1"/>
      <c r="AL918" s="3"/>
      <c r="AM918" s="3"/>
      <c r="AN918" s="1"/>
      <c r="AO918" s="1"/>
      <c r="AP918" s="1"/>
      <c r="AQ918" s="1"/>
      <c r="AR918" s="1"/>
      <c r="AS918" s="1"/>
    </row>
    <row r="919" spans="18:45" s="4" customFormat="1">
      <c r="R919" s="1"/>
      <c r="S919" s="1"/>
      <c r="T919" s="1"/>
      <c r="U919" s="1"/>
      <c r="V919" s="1"/>
      <c r="W919" s="1"/>
      <c r="X919" s="1"/>
      <c r="Y919" s="1"/>
      <c r="Z919" s="1"/>
      <c r="AA919" s="1"/>
      <c r="AB919" s="1"/>
      <c r="AC919" s="1"/>
      <c r="AD919" s="50"/>
      <c r="AE919" s="1"/>
      <c r="AL919" s="3"/>
      <c r="AM919" s="3"/>
      <c r="AN919" s="1"/>
      <c r="AO919" s="1"/>
      <c r="AP919" s="1"/>
      <c r="AQ919" s="1"/>
      <c r="AR919" s="1"/>
      <c r="AS919" s="1"/>
    </row>
    <row r="920" spans="18:45" s="4" customFormat="1">
      <c r="R920" s="1"/>
      <c r="S920" s="1"/>
      <c r="T920" s="1"/>
      <c r="U920" s="1"/>
      <c r="V920" s="1"/>
      <c r="W920" s="1"/>
      <c r="X920" s="1"/>
      <c r="Y920" s="1"/>
      <c r="Z920" s="1"/>
      <c r="AA920" s="1"/>
      <c r="AB920" s="1"/>
      <c r="AC920" s="1"/>
      <c r="AD920" s="50"/>
      <c r="AE920" s="1"/>
      <c r="AL920" s="3"/>
      <c r="AM920" s="3"/>
      <c r="AN920" s="1"/>
      <c r="AO920" s="1"/>
      <c r="AP920" s="1"/>
      <c r="AQ920" s="1"/>
      <c r="AR920" s="1"/>
      <c r="AS920" s="1"/>
    </row>
    <row r="921" spans="18:45" s="4" customFormat="1">
      <c r="R921" s="1"/>
      <c r="S921" s="1"/>
      <c r="T921" s="1"/>
      <c r="U921" s="1"/>
      <c r="V921" s="1"/>
      <c r="W921" s="1"/>
      <c r="X921" s="1"/>
      <c r="Y921" s="1"/>
      <c r="Z921" s="1"/>
      <c r="AA921" s="1"/>
      <c r="AB921" s="1"/>
      <c r="AC921" s="1"/>
      <c r="AD921" s="50"/>
      <c r="AE921" s="1"/>
      <c r="AL921" s="3"/>
      <c r="AM921" s="3"/>
      <c r="AN921" s="1"/>
      <c r="AO921" s="1"/>
      <c r="AP921" s="1"/>
      <c r="AQ921" s="1"/>
      <c r="AR921" s="1"/>
      <c r="AS921" s="1"/>
    </row>
    <row r="922" spans="18:45" s="4" customFormat="1">
      <c r="R922" s="1"/>
      <c r="S922" s="1"/>
      <c r="T922" s="1"/>
      <c r="U922" s="1"/>
      <c r="V922" s="1"/>
      <c r="W922" s="1"/>
      <c r="X922" s="1"/>
      <c r="Y922" s="1"/>
      <c r="Z922" s="1"/>
      <c r="AA922" s="1"/>
      <c r="AB922" s="1"/>
      <c r="AC922" s="1"/>
      <c r="AD922" s="50"/>
      <c r="AE922" s="1"/>
      <c r="AL922" s="3"/>
      <c r="AM922" s="3"/>
      <c r="AN922" s="1"/>
      <c r="AO922" s="1"/>
      <c r="AP922" s="1"/>
      <c r="AQ922" s="1"/>
      <c r="AR922" s="1"/>
      <c r="AS922" s="1"/>
    </row>
    <row r="923" spans="18:45" s="4" customFormat="1">
      <c r="R923" s="1"/>
      <c r="S923" s="1"/>
      <c r="T923" s="1"/>
      <c r="U923" s="1"/>
      <c r="V923" s="1"/>
      <c r="W923" s="1"/>
      <c r="X923" s="1"/>
      <c r="Y923" s="1"/>
      <c r="Z923" s="1"/>
      <c r="AA923" s="1"/>
      <c r="AB923" s="1"/>
      <c r="AC923" s="1"/>
      <c r="AD923" s="50"/>
      <c r="AE923" s="1"/>
      <c r="AL923" s="3"/>
      <c r="AM923" s="3"/>
      <c r="AN923" s="1"/>
      <c r="AO923" s="1"/>
      <c r="AP923" s="1"/>
      <c r="AQ923" s="1"/>
      <c r="AR923" s="1"/>
      <c r="AS923" s="1"/>
    </row>
    <row r="924" spans="18:45" s="4" customFormat="1">
      <c r="R924" s="1"/>
      <c r="S924" s="1"/>
      <c r="T924" s="1"/>
      <c r="U924" s="1"/>
      <c r="V924" s="1"/>
      <c r="W924" s="1"/>
      <c r="X924" s="1"/>
      <c r="Y924" s="1"/>
      <c r="Z924" s="1"/>
      <c r="AA924" s="1"/>
      <c r="AB924" s="1"/>
      <c r="AC924" s="1"/>
      <c r="AD924" s="50"/>
      <c r="AE924" s="1"/>
      <c r="AL924" s="3"/>
      <c r="AM924" s="3"/>
      <c r="AN924" s="1"/>
      <c r="AO924" s="1"/>
      <c r="AP924" s="1"/>
      <c r="AQ924" s="1"/>
      <c r="AR924" s="1"/>
      <c r="AS924" s="1"/>
    </row>
    <row r="925" spans="18:45" s="4" customFormat="1">
      <c r="R925" s="1"/>
      <c r="S925" s="1"/>
      <c r="T925" s="1"/>
      <c r="U925" s="1"/>
      <c r="V925" s="1"/>
      <c r="W925" s="1"/>
      <c r="X925" s="1"/>
      <c r="Y925" s="1"/>
      <c r="Z925" s="1"/>
      <c r="AA925" s="1"/>
      <c r="AB925" s="1"/>
      <c r="AC925" s="1"/>
      <c r="AD925" s="50"/>
      <c r="AE925" s="1"/>
      <c r="AL925" s="3"/>
      <c r="AM925" s="3"/>
      <c r="AN925" s="1"/>
      <c r="AO925" s="1"/>
      <c r="AP925" s="1"/>
      <c r="AQ925" s="1"/>
      <c r="AR925" s="1"/>
      <c r="AS925" s="1"/>
    </row>
    <row r="926" spans="18:45" s="4" customFormat="1">
      <c r="R926" s="1"/>
      <c r="S926" s="1"/>
      <c r="T926" s="1"/>
      <c r="U926" s="1"/>
      <c r="V926" s="1"/>
      <c r="W926" s="1"/>
      <c r="X926" s="1"/>
      <c r="Y926" s="1"/>
      <c r="Z926" s="1"/>
      <c r="AA926" s="1"/>
      <c r="AB926" s="1"/>
      <c r="AC926" s="1"/>
      <c r="AD926" s="50"/>
      <c r="AE926" s="1"/>
      <c r="AL926" s="3"/>
      <c r="AM926" s="3"/>
      <c r="AN926" s="1"/>
      <c r="AO926" s="1"/>
      <c r="AP926" s="1"/>
      <c r="AQ926" s="1"/>
      <c r="AR926" s="1"/>
      <c r="AS926" s="1"/>
    </row>
    <row r="927" spans="18:45" s="4" customFormat="1">
      <c r="R927" s="1"/>
      <c r="S927" s="1"/>
      <c r="T927" s="1"/>
      <c r="U927" s="1"/>
      <c r="V927" s="1"/>
      <c r="W927" s="1"/>
      <c r="X927" s="1"/>
      <c r="Y927" s="1"/>
      <c r="Z927" s="1"/>
      <c r="AA927" s="1"/>
      <c r="AB927" s="1"/>
      <c r="AC927" s="1"/>
      <c r="AD927" s="50"/>
      <c r="AE927" s="1"/>
      <c r="AL927" s="3"/>
      <c r="AM927" s="3"/>
      <c r="AN927" s="1"/>
      <c r="AO927" s="1"/>
      <c r="AP927" s="1"/>
      <c r="AQ927" s="1"/>
      <c r="AR927" s="1"/>
      <c r="AS927" s="1"/>
    </row>
    <row r="928" spans="18:45" s="4" customFormat="1">
      <c r="R928" s="1"/>
      <c r="S928" s="1"/>
      <c r="T928" s="1"/>
      <c r="U928" s="1"/>
      <c r="V928" s="1"/>
      <c r="W928" s="1"/>
      <c r="X928" s="1"/>
      <c r="Y928" s="1"/>
      <c r="Z928" s="1"/>
      <c r="AA928" s="1"/>
      <c r="AB928" s="1"/>
      <c r="AC928" s="1"/>
      <c r="AD928" s="50"/>
      <c r="AE928" s="1"/>
      <c r="AL928" s="3"/>
      <c r="AM928" s="3"/>
      <c r="AN928" s="1"/>
      <c r="AO928" s="1"/>
      <c r="AP928" s="1"/>
      <c r="AQ928" s="1"/>
      <c r="AR928" s="1"/>
      <c r="AS928" s="1"/>
    </row>
    <row r="929" spans="18:45" s="4" customFormat="1">
      <c r="R929" s="1"/>
      <c r="S929" s="1"/>
      <c r="T929" s="1"/>
      <c r="U929" s="1"/>
      <c r="V929" s="1"/>
      <c r="W929" s="1"/>
      <c r="X929" s="1"/>
      <c r="Y929" s="1"/>
      <c r="Z929" s="1"/>
      <c r="AA929" s="1"/>
      <c r="AB929" s="1"/>
      <c r="AC929" s="1"/>
      <c r="AD929" s="50"/>
      <c r="AE929" s="1"/>
      <c r="AL929" s="3"/>
      <c r="AM929" s="3"/>
      <c r="AN929" s="1"/>
      <c r="AO929" s="1"/>
      <c r="AP929" s="1"/>
      <c r="AQ929" s="1"/>
      <c r="AR929" s="1"/>
      <c r="AS929" s="1"/>
    </row>
    <row r="930" spans="18:45" s="4" customFormat="1">
      <c r="R930" s="1"/>
      <c r="S930" s="1"/>
      <c r="T930" s="1"/>
      <c r="U930" s="1"/>
      <c r="V930" s="1"/>
      <c r="W930" s="1"/>
      <c r="X930" s="1"/>
      <c r="Y930" s="1"/>
      <c r="Z930" s="1"/>
      <c r="AA930" s="1"/>
      <c r="AB930" s="1"/>
      <c r="AC930" s="1"/>
      <c r="AD930" s="50"/>
      <c r="AE930" s="1"/>
      <c r="AL930" s="3"/>
      <c r="AM930" s="3"/>
      <c r="AN930" s="1"/>
      <c r="AO930" s="1"/>
      <c r="AP930" s="1"/>
      <c r="AQ930" s="1"/>
      <c r="AR930" s="1"/>
      <c r="AS930" s="1"/>
    </row>
    <row r="931" spans="18:45" s="4" customFormat="1">
      <c r="R931" s="1"/>
      <c r="S931" s="1"/>
      <c r="T931" s="1"/>
      <c r="U931" s="1"/>
      <c r="V931" s="1"/>
      <c r="W931" s="1"/>
      <c r="X931" s="1"/>
      <c r="Y931" s="1"/>
      <c r="Z931" s="1"/>
      <c r="AA931" s="1"/>
      <c r="AB931" s="1"/>
      <c r="AC931" s="1"/>
      <c r="AD931" s="50"/>
      <c r="AE931" s="1"/>
      <c r="AL931" s="3"/>
      <c r="AM931" s="3"/>
      <c r="AN931" s="1"/>
      <c r="AO931" s="1"/>
      <c r="AP931" s="1"/>
      <c r="AQ931" s="1"/>
      <c r="AR931" s="1"/>
      <c r="AS931" s="1"/>
    </row>
    <row r="932" spans="18:45" s="4" customFormat="1">
      <c r="R932" s="1"/>
      <c r="S932" s="1"/>
      <c r="T932" s="1"/>
      <c r="U932" s="1"/>
      <c r="V932" s="1"/>
      <c r="W932" s="1"/>
      <c r="X932" s="1"/>
      <c r="Y932" s="1"/>
      <c r="Z932" s="1"/>
      <c r="AA932" s="1"/>
      <c r="AB932" s="1"/>
      <c r="AC932" s="1"/>
      <c r="AD932" s="50"/>
      <c r="AE932" s="1"/>
      <c r="AL932" s="3"/>
      <c r="AM932" s="3"/>
      <c r="AN932" s="1"/>
      <c r="AO932" s="1"/>
      <c r="AP932" s="1"/>
      <c r="AQ932" s="1"/>
      <c r="AR932" s="1"/>
      <c r="AS932" s="1"/>
    </row>
    <row r="933" spans="18:45" s="4" customFormat="1">
      <c r="R933" s="1"/>
      <c r="S933" s="1"/>
      <c r="T933" s="1"/>
      <c r="U933" s="1"/>
      <c r="V933" s="1"/>
      <c r="W933" s="1"/>
      <c r="X933" s="1"/>
      <c r="Y933" s="1"/>
      <c r="Z933" s="1"/>
      <c r="AA933" s="1"/>
      <c r="AB933" s="1"/>
      <c r="AC933" s="1"/>
      <c r="AD933" s="50"/>
      <c r="AE933" s="1"/>
      <c r="AL933" s="3"/>
      <c r="AM933" s="3"/>
      <c r="AN933" s="1"/>
      <c r="AO933" s="1"/>
      <c r="AP933" s="1"/>
      <c r="AQ933" s="1"/>
      <c r="AR933" s="1"/>
      <c r="AS933" s="1"/>
    </row>
    <row r="934" spans="18:45" s="4" customFormat="1">
      <c r="R934" s="1"/>
      <c r="S934" s="1"/>
      <c r="T934" s="1"/>
      <c r="U934" s="1"/>
      <c r="V934" s="1"/>
      <c r="W934" s="1"/>
      <c r="X934" s="1"/>
      <c r="Y934" s="1"/>
      <c r="Z934" s="1"/>
      <c r="AA934" s="1"/>
      <c r="AB934" s="1"/>
      <c r="AC934" s="1"/>
      <c r="AD934" s="50"/>
      <c r="AE934" s="1"/>
      <c r="AL934" s="3"/>
      <c r="AM934" s="3"/>
      <c r="AN934" s="1"/>
      <c r="AO934" s="1"/>
      <c r="AP934" s="1"/>
      <c r="AQ934" s="1"/>
      <c r="AR934" s="1"/>
      <c r="AS934" s="1"/>
    </row>
    <row r="935" spans="18:45" s="4" customFormat="1">
      <c r="R935" s="1"/>
      <c r="S935" s="1"/>
      <c r="T935" s="1"/>
      <c r="U935" s="1"/>
      <c r="V935" s="1"/>
      <c r="W935" s="1"/>
      <c r="X935" s="1"/>
      <c r="Y935" s="1"/>
      <c r="Z935" s="1"/>
      <c r="AA935" s="1"/>
      <c r="AB935" s="1"/>
      <c r="AC935" s="1"/>
      <c r="AD935" s="50"/>
      <c r="AE935" s="1"/>
      <c r="AL935" s="3"/>
      <c r="AM935" s="3"/>
      <c r="AN935" s="1"/>
      <c r="AO935" s="1"/>
      <c r="AP935" s="1"/>
      <c r="AQ935" s="1"/>
      <c r="AR935" s="1"/>
      <c r="AS935" s="1"/>
    </row>
    <row r="936" spans="18:45" s="4" customFormat="1">
      <c r="R936" s="1"/>
      <c r="S936" s="1"/>
      <c r="T936" s="1"/>
      <c r="U936" s="1"/>
      <c r="V936" s="1"/>
      <c r="W936" s="1"/>
      <c r="X936" s="1"/>
      <c r="Y936" s="1"/>
      <c r="Z936" s="1"/>
      <c r="AA936" s="1"/>
      <c r="AB936" s="1"/>
      <c r="AC936" s="1"/>
      <c r="AD936" s="50"/>
      <c r="AE936" s="1"/>
      <c r="AL936" s="3"/>
      <c r="AM936" s="3"/>
      <c r="AN936" s="1"/>
      <c r="AO936" s="1"/>
      <c r="AP936" s="1"/>
      <c r="AQ936" s="1"/>
      <c r="AR936" s="1"/>
      <c r="AS936" s="1"/>
    </row>
    <row r="937" spans="18:45" s="4" customFormat="1">
      <c r="R937" s="1"/>
      <c r="S937" s="1"/>
      <c r="T937" s="1"/>
      <c r="U937" s="1"/>
      <c r="V937" s="1"/>
      <c r="W937" s="1"/>
      <c r="X937" s="1"/>
      <c r="Y937" s="1"/>
      <c r="Z937" s="1"/>
      <c r="AA937" s="1"/>
      <c r="AB937" s="1"/>
      <c r="AC937" s="1"/>
      <c r="AD937" s="50"/>
      <c r="AE937" s="1"/>
      <c r="AL937" s="3"/>
      <c r="AM937" s="3"/>
      <c r="AN937" s="1"/>
      <c r="AO937" s="1"/>
      <c r="AP937" s="1"/>
      <c r="AQ937" s="1"/>
      <c r="AR937" s="1"/>
      <c r="AS937" s="1"/>
    </row>
    <row r="938" spans="18:45" s="4" customFormat="1">
      <c r="R938" s="1"/>
      <c r="S938" s="1"/>
      <c r="T938" s="1"/>
      <c r="U938" s="1"/>
      <c r="V938" s="1"/>
      <c r="W938" s="1"/>
      <c r="X938" s="1"/>
      <c r="Y938" s="1"/>
      <c r="Z938" s="1"/>
      <c r="AA938" s="1"/>
      <c r="AB938" s="1"/>
      <c r="AC938" s="1"/>
      <c r="AD938" s="50"/>
      <c r="AE938" s="1"/>
      <c r="AL938" s="3"/>
      <c r="AM938" s="3"/>
      <c r="AN938" s="1"/>
      <c r="AO938" s="1"/>
      <c r="AP938" s="1"/>
      <c r="AQ938" s="1"/>
      <c r="AR938" s="1"/>
      <c r="AS938" s="1"/>
    </row>
    <row r="939" spans="18:45" s="4" customFormat="1">
      <c r="R939" s="1"/>
      <c r="S939" s="1"/>
      <c r="T939" s="1"/>
      <c r="U939" s="1"/>
      <c r="V939" s="1"/>
      <c r="W939" s="1"/>
      <c r="X939" s="1"/>
      <c r="Y939" s="1"/>
      <c r="Z939" s="1"/>
      <c r="AA939" s="1"/>
      <c r="AB939" s="1"/>
      <c r="AC939" s="1"/>
      <c r="AD939" s="50"/>
      <c r="AE939" s="1"/>
      <c r="AL939" s="3"/>
      <c r="AM939" s="3"/>
      <c r="AN939" s="1"/>
      <c r="AO939" s="1"/>
      <c r="AP939" s="1"/>
      <c r="AQ939" s="1"/>
      <c r="AR939" s="1"/>
      <c r="AS939" s="1"/>
    </row>
    <row r="940" spans="18:45" s="4" customFormat="1">
      <c r="R940" s="1"/>
      <c r="S940" s="1"/>
      <c r="T940" s="1"/>
      <c r="U940" s="1"/>
      <c r="V940" s="1"/>
      <c r="W940" s="1"/>
      <c r="X940" s="1"/>
      <c r="Y940" s="1"/>
      <c r="Z940" s="1"/>
      <c r="AA940" s="1"/>
      <c r="AB940" s="1"/>
      <c r="AC940" s="1"/>
      <c r="AD940" s="50"/>
      <c r="AE940" s="1"/>
      <c r="AL940" s="3"/>
      <c r="AM940" s="3"/>
      <c r="AN940" s="1"/>
      <c r="AO940" s="1"/>
      <c r="AP940" s="1"/>
      <c r="AQ940" s="1"/>
      <c r="AR940" s="1"/>
      <c r="AS940" s="1"/>
    </row>
    <row r="941" spans="18:45" s="4" customFormat="1">
      <c r="R941" s="1"/>
      <c r="S941" s="1"/>
      <c r="T941" s="1"/>
      <c r="U941" s="1"/>
      <c r="V941" s="1"/>
      <c r="W941" s="1"/>
      <c r="X941" s="1"/>
      <c r="Y941" s="1"/>
      <c r="Z941" s="1"/>
      <c r="AA941" s="1"/>
      <c r="AB941" s="1"/>
      <c r="AC941" s="1"/>
      <c r="AD941" s="50"/>
      <c r="AE941" s="1"/>
      <c r="AL941" s="3"/>
      <c r="AM941" s="3"/>
      <c r="AN941" s="1"/>
      <c r="AO941" s="1"/>
      <c r="AP941" s="1"/>
      <c r="AQ941" s="1"/>
      <c r="AR941" s="1"/>
      <c r="AS941" s="1"/>
    </row>
    <row r="942" spans="18:45" s="4" customFormat="1">
      <c r="R942" s="1"/>
      <c r="S942" s="1"/>
      <c r="T942" s="1"/>
      <c r="U942" s="1"/>
      <c r="V942" s="1"/>
      <c r="W942" s="1"/>
      <c r="X942" s="1"/>
      <c r="Y942" s="1"/>
      <c r="Z942" s="1"/>
      <c r="AA942" s="1"/>
      <c r="AB942" s="1"/>
      <c r="AC942" s="1"/>
      <c r="AD942" s="50"/>
      <c r="AE942" s="1"/>
      <c r="AL942" s="3"/>
      <c r="AM942" s="3"/>
      <c r="AN942" s="1"/>
      <c r="AO942" s="1"/>
      <c r="AP942" s="1"/>
      <c r="AQ942" s="1"/>
      <c r="AR942" s="1"/>
      <c r="AS942" s="1"/>
    </row>
    <row r="943" spans="18:45" s="4" customFormat="1">
      <c r="R943" s="1"/>
      <c r="S943" s="1"/>
      <c r="T943" s="1"/>
      <c r="U943" s="1"/>
      <c r="V943" s="1"/>
      <c r="W943" s="1"/>
      <c r="X943" s="1"/>
      <c r="Y943" s="1"/>
      <c r="Z943" s="1"/>
      <c r="AA943" s="1"/>
      <c r="AB943" s="1"/>
      <c r="AC943" s="1"/>
      <c r="AD943" s="50"/>
      <c r="AE943" s="1"/>
      <c r="AL943" s="3"/>
      <c r="AM943" s="3"/>
      <c r="AN943" s="1"/>
      <c r="AO943" s="1"/>
      <c r="AP943" s="1"/>
      <c r="AQ943" s="1"/>
      <c r="AR943" s="1"/>
      <c r="AS943" s="1"/>
    </row>
    <row r="944" spans="18:45" s="4" customFormat="1">
      <c r="R944" s="1"/>
      <c r="S944" s="1"/>
      <c r="T944" s="1"/>
      <c r="U944" s="1"/>
      <c r="V944" s="1"/>
      <c r="W944" s="1"/>
      <c r="X944" s="1"/>
      <c r="Y944" s="1"/>
      <c r="Z944" s="1"/>
      <c r="AA944" s="1"/>
      <c r="AB944" s="1"/>
      <c r="AC944" s="1"/>
      <c r="AD944" s="50"/>
      <c r="AE944" s="1"/>
      <c r="AL944" s="3"/>
      <c r="AM944" s="3"/>
      <c r="AN944" s="1"/>
      <c r="AO944" s="1"/>
      <c r="AP944" s="1"/>
      <c r="AQ944" s="1"/>
      <c r="AR944" s="1"/>
      <c r="AS944" s="1"/>
    </row>
    <row r="945" spans="18:45" s="4" customFormat="1">
      <c r="R945" s="1"/>
      <c r="S945" s="1"/>
      <c r="T945" s="1"/>
      <c r="U945" s="1"/>
      <c r="V945" s="1"/>
      <c r="W945" s="1"/>
      <c r="X945" s="1"/>
      <c r="Y945" s="1"/>
      <c r="Z945" s="1"/>
      <c r="AA945" s="1"/>
      <c r="AB945" s="1"/>
      <c r="AC945" s="1"/>
      <c r="AD945" s="50"/>
      <c r="AE945" s="1"/>
      <c r="AL945" s="3"/>
      <c r="AM945" s="3"/>
      <c r="AN945" s="1"/>
      <c r="AO945" s="1"/>
      <c r="AP945" s="1"/>
      <c r="AQ945" s="1"/>
      <c r="AR945" s="1"/>
      <c r="AS945" s="1"/>
    </row>
    <row r="946" spans="18:45" s="4" customFormat="1">
      <c r="R946" s="1"/>
      <c r="S946" s="1"/>
      <c r="T946" s="1"/>
      <c r="U946" s="1"/>
      <c r="V946" s="1"/>
      <c r="W946" s="1"/>
      <c r="X946" s="1"/>
      <c r="Y946" s="1"/>
      <c r="Z946" s="1"/>
      <c r="AA946" s="1"/>
      <c r="AB946" s="1"/>
      <c r="AC946" s="1"/>
      <c r="AD946" s="50"/>
      <c r="AE946" s="1"/>
      <c r="AL946" s="3"/>
      <c r="AM946" s="3"/>
      <c r="AN946" s="1"/>
      <c r="AO946" s="1"/>
      <c r="AP946" s="1"/>
      <c r="AQ946" s="1"/>
      <c r="AR946" s="1"/>
      <c r="AS946" s="1"/>
    </row>
    <row r="947" spans="18:45" s="4" customFormat="1">
      <c r="R947" s="1"/>
      <c r="S947" s="1"/>
      <c r="T947" s="1"/>
      <c r="U947" s="1"/>
      <c r="V947" s="1"/>
      <c r="W947" s="1"/>
      <c r="X947" s="1"/>
      <c r="Y947" s="1"/>
      <c r="Z947" s="1"/>
      <c r="AA947" s="1"/>
      <c r="AB947" s="1"/>
      <c r="AC947" s="1"/>
      <c r="AD947" s="50"/>
      <c r="AE947" s="1"/>
      <c r="AL947" s="3"/>
      <c r="AM947" s="3"/>
      <c r="AN947" s="1"/>
      <c r="AO947" s="1"/>
      <c r="AP947" s="1"/>
      <c r="AQ947" s="1"/>
      <c r="AR947" s="1"/>
      <c r="AS947" s="1"/>
    </row>
    <row r="948" spans="18:45" s="4" customFormat="1">
      <c r="R948" s="1"/>
      <c r="S948" s="1"/>
      <c r="T948" s="1"/>
      <c r="U948" s="1"/>
      <c r="V948" s="1"/>
      <c r="W948" s="1"/>
      <c r="X948" s="1"/>
      <c r="Y948" s="1"/>
      <c r="Z948" s="1"/>
      <c r="AA948" s="1"/>
      <c r="AB948" s="1"/>
      <c r="AC948" s="1"/>
      <c r="AD948" s="50"/>
      <c r="AE948" s="1"/>
      <c r="AL948" s="3"/>
      <c r="AM948" s="3"/>
      <c r="AN948" s="1"/>
      <c r="AO948" s="1"/>
      <c r="AP948" s="1"/>
      <c r="AQ948" s="1"/>
      <c r="AR948" s="1"/>
      <c r="AS948" s="1"/>
    </row>
    <row r="949" spans="18:45" s="4" customFormat="1">
      <c r="R949" s="1"/>
      <c r="S949" s="1"/>
      <c r="T949" s="1"/>
      <c r="U949" s="1"/>
      <c r="V949" s="1"/>
      <c r="W949" s="1"/>
      <c r="X949" s="1"/>
      <c r="Y949" s="1"/>
      <c r="Z949" s="1"/>
      <c r="AA949" s="1"/>
      <c r="AB949" s="1"/>
      <c r="AC949" s="1"/>
      <c r="AD949" s="50"/>
      <c r="AE949" s="1"/>
      <c r="AL949" s="3"/>
      <c r="AM949" s="3"/>
      <c r="AN949" s="1"/>
      <c r="AO949" s="1"/>
      <c r="AP949" s="1"/>
      <c r="AQ949" s="1"/>
      <c r="AR949" s="1"/>
      <c r="AS949" s="1"/>
    </row>
    <row r="950" spans="18:45" s="4" customFormat="1">
      <c r="R950" s="1"/>
      <c r="S950" s="1"/>
      <c r="T950" s="1"/>
      <c r="U950" s="1"/>
      <c r="V950" s="1"/>
      <c r="W950" s="1"/>
      <c r="X950" s="1"/>
      <c r="Y950" s="1"/>
      <c r="Z950" s="1"/>
      <c r="AA950" s="1"/>
      <c r="AB950" s="1"/>
      <c r="AC950" s="1"/>
      <c r="AD950" s="50"/>
      <c r="AE950" s="1"/>
      <c r="AL950" s="3"/>
      <c r="AM950" s="3"/>
      <c r="AN950" s="1"/>
      <c r="AO950" s="1"/>
      <c r="AP950" s="1"/>
      <c r="AQ950" s="1"/>
      <c r="AR950" s="1"/>
      <c r="AS950" s="1"/>
    </row>
    <row r="951" spans="18:45" s="4" customFormat="1">
      <c r="R951" s="1"/>
      <c r="S951" s="1"/>
      <c r="T951" s="1"/>
      <c r="U951" s="1"/>
      <c r="V951" s="1"/>
      <c r="W951" s="1"/>
      <c r="X951" s="1"/>
      <c r="Y951" s="1"/>
      <c r="Z951" s="1"/>
      <c r="AA951" s="1"/>
      <c r="AB951" s="1"/>
      <c r="AC951" s="1"/>
      <c r="AD951" s="50"/>
      <c r="AE951" s="1"/>
      <c r="AL951" s="3"/>
      <c r="AM951" s="3"/>
      <c r="AN951" s="1"/>
      <c r="AO951" s="1"/>
      <c r="AP951" s="1"/>
      <c r="AQ951" s="1"/>
      <c r="AR951" s="1"/>
      <c r="AS951" s="1"/>
    </row>
    <row r="952" spans="18:45" s="4" customFormat="1">
      <c r="R952" s="1"/>
      <c r="S952" s="1"/>
      <c r="T952" s="1"/>
      <c r="U952" s="1"/>
      <c r="V952" s="1"/>
      <c r="W952" s="1"/>
      <c r="X952" s="1"/>
      <c r="Y952" s="1"/>
      <c r="Z952" s="1"/>
      <c r="AA952" s="1"/>
      <c r="AB952" s="1"/>
      <c r="AC952" s="1"/>
      <c r="AD952" s="50"/>
      <c r="AE952" s="1"/>
      <c r="AL952" s="3"/>
      <c r="AM952" s="3"/>
      <c r="AN952" s="1"/>
      <c r="AO952" s="1"/>
      <c r="AP952" s="1"/>
      <c r="AQ952" s="1"/>
      <c r="AR952" s="1"/>
      <c r="AS952" s="1"/>
    </row>
    <row r="953" spans="18:45" s="4" customFormat="1">
      <c r="R953" s="1"/>
      <c r="S953" s="1"/>
      <c r="T953" s="1"/>
      <c r="U953" s="1"/>
      <c r="V953" s="1"/>
      <c r="W953" s="1"/>
      <c r="X953" s="1"/>
      <c r="Y953" s="1"/>
      <c r="Z953" s="1"/>
      <c r="AA953" s="1"/>
      <c r="AB953" s="1"/>
      <c r="AC953" s="1"/>
      <c r="AD953" s="50"/>
      <c r="AE953" s="1"/>
      <c r="AL953" s="3"/>
      <c r="AM953" s="3"/>
      <c r="AN953" s="1"/>
      <c r="AO953" s="1"/>
      <c r="AP953" s="1"/>
      <c r="AQ953" s="1"/>
      <c r="AR953" s="1"/>
      <c r="AS953" s="1"/>
    </row>
    <row r="954" spans="18:45" s="4" customFormat="1">
      <c r="R954" s="1"/>
      <c r="S954" s="1"/>
      <c r="T954" s="1"/>
      <c r="U954" s="1"/>
      <c r="V954" s="1"/>
      <c r="W954" s="1"/>
      <c r="X954" s="1"/>
      <c r="Y954" s="1"/>
      <c r="Z954" s="1"/>
      <c r="AA954" s="1"/>
      <c r="AB954" s="1"/>
      <c r="AC954" s="1"/>
      <c r="AD954" s="50"/>
      <c r="AE954" s="1"/>
      <c r="AL954" s="3"/>
      <c r="AM954" s="3"/>
      <c r="AN954" s="1"/>
      <c r="AO954" s="1"/>
      <c r="AP954" s="1"/>
      <c r="AQ954" s="1"/>
      <c r="AR954" s="1"/>
      <c r="AS954" s="1"/>
    </row>
    <row r="955" spans="18:45" s="4" customFormat="1">
      <c r="R955" s="1"/>
      <c r="S955" s="1"/>
      <c r="T955" s="1"/>
      <c r="U955" s="1"/>
      <c r="V955" s="1"/>
      <c r="W955" s="1"/>
      <c r="X955" s="1"/>
      <c r="Y955" s="1"/>
      <c r="Z955" s="1"/>
      <c r="AA955" s="1"/>
      <c r="AB955" s="1"/>
      <c r="AC955" s="1"/>
      <c r="AD955" s="50"/>
      <c r="AE955" s="1"/>
      <c r="AL955" s="3"/>
      <c r="AM955" s="3"/>
      <c r="AN955" s="1"/>
      <c r="AO955" s="1"/>
      <c r="AP955" s="1"/>
      <c r="AQ955" s="1"/>
      <c r="AR955" s="1"/>
      <c r="AS955" s="1"/>
    </row>
    <row r="956" spans="18:45" s="4" customFormat="1">
      <c r="R956" s="1"/>
      <c r="S956" s="1"/>
      <c r="T956" s="1"/>
      <c r="U956" s="1"/>
      <c r="V956" s="1"/>
      <c r="W956" s="1"/>
      <c r="X956" s="1"/>
      <c r="Y956" s="1"/>
      <c r="Z956" s="1"/>
      <c r="AA956" s="1"/>
      <c r="AB956" s="1"/>
      <c r="AC956" s="1"/>
      <c r="AD956" s="50"/>
      <c r="AE956" s="1"/>
      <c r="AL956" s="3"/>
      <c r="AM956" s="3"/>
      <c r="AN956" s="1"/>
      <c r="AO956" s="1"/>
      <c r="AP956" s="1"/>
      <c r="AQ956" s="1"/>
      <c r="AR956" s="1"/>
      <c r="AS956" s="1"/>
    </row>
    <row r="957" spans="18:45" s="4" customFormat="1">
      <c r="R957" s="1"/>
      <c r="S957" s="1"/>
      <c r="T957" s="1"/>
      <c r="U957" s="1"/>
      <c r="V957" s="1"/>
      <c r="W957" s="1"/>
      <c r="X957" s="1"/>
      <c r="Y957" s="1"/>
      <c r="Z957" s="1"/>
      <c r="AA957" s="1"/>
      <c r="AB957" s="1"/>
      <c r="AC957" s="1"/>
      <c r="AD957" s="50"/>
      <c r="AE957" s="1"/>
      <c r="AL957" s="3"/>
      <c r="AM957" s="3"/>
      <c r="AN957" s="1"/>
      <c r="AO957" s="1"/>
      <c r="AP957" s="1"/>
      <c r="AQ957" s="1"/>
      <c r="AR957" s="1"/>
      <c r="AS957" s="1"/>
    </row>
    <row r="958" spans="18:45" s="4" customFormat="1">
      <c r="R958" s="1"/>
      <c r="S958" s="1"/>
      <c r="T958" s="1"/>
      <c r="U958" s="1"/>
      <c r="V958" s="1"/>
      <c r="W958" s="1"/>
      <c r="X958" s="1"/>
      <c r="Y958" s="1"/>
      <c r="Z958" s="1"/>
      <c r="AA958" s="1"/>
      <c r="AB958" s="1"/>
      <c r="AC958" s="1"/>
      <c r="AD958" s="50"/>
      <c r="AE958" s="1"/>
      <c r="AL958" s="3"/>
      <c r="AM958" s="3"/>
      <c r="AN958" s="1"/>
      <c r="AO958" s="1"/>
      <c r="AP958" s="1"/>
      <c r="AQ958" s="1"/>
      <c r="AR958" s="1"/>
      <c r="AS958" s="1"/>
    </row>
    <row r="959" spans="18:45" s="4" customFormat="1">
      <c r="R959" s="1"/>
      <c r="S959" s="1"/>
      <c r="T959" s="1"/>
      <c r="U959" s="1"/>
      <c r="V959" s="1"/>
      <c r="W959" s="1"/>
      <c r="X959" s="1"/>
      <c r="Y959" s="1"/>
      <c r="Z959" s="1"/>
      <c r="AA959" s="1"/>
      <c r="AB959" s="1"/>
      <c r="AC959" s="1"/>
      <c r="AD959" s="50"/>
      <c r="AE959" s="1"/>
      <c r="AL959" s="3"/>
      <c r="AM959" s="3"/>
      <c r="AN959" s="1"/>
      <c r="AO959" s="1"/>
      <c r="AP959" s="1"/>
      <c r="AQ959" s="1"/>
      <c r="AR959" s="1"/>
      <c r="AS959" s="1"/>
    </row>
    <row r="960" spans="18:45" s="4" customFormat="1">
      <c r="R960" s="1"/>
      <c r="S960" s="1"/>
      <c r="T960" s="1"/>
      <c r="U960" s="1"/>
      <c r="V960" s="1"/>
      <c r="W960" s="1"/>
      <c r="X960" s="1"/>
      <c r="Y960" s="1"/>
      <c r="Z960" s="1"/>
      <c r="AA960" s="1"/>
      <c r="AB960" s="1"/>
      <c r="AC960" s="1"/>
      <c r="AD960" s="50"/>
      <c r="AE960" s="1"/>
      <c r="AL960" s="3"/>
      <c r="AM960" s="3"/>
      <c r="AN960" s="1"/>
      <c r="AO960" s="1"/>
      <c r="AP960" s="1"/>
      <c r="AQ960" s="1"/>
      <c r="AR960" s="1"/>
      <c r="AS960" s="1"/>
    </row>
    <row r="961" spans="18:45" s="4" customFormat="1">
      <c r="R961" s="1"/>
      <c r="S961" s="1"/>
      <c r="T961" s="1"/>
      <c r="U961" s="1"/>
      <c r="V961" s="1"/>
      <c r="W961" s="1"/>
      <c r="X961" s="1"/>
      <c r="Y961" s="1"/>
      <c r="Z961" s="1"/>
      <c r="AA961" s="1"/>
      <c r="AB961" s="1"/>
      <c r="AC961" s="1"/>
      <c r="AD961" s="50"/>
      <c r="AE961" s="1"/>
      <c r="AL961" s="3"/>
      <c r="AM961" s="3"/>
      <c r="AN961" s="1"/>
      <c r="AO961" s="1"/>
      <c r="AP961" s="1"/>
      <c r="AQ961" s="1"/>
      <c r="AR961" s="1"/>
      <c r="AS961" s="1"/>
    </row>
    <row r="962" spans="18:45" s="4" customFormat="1">
      <c r="R962" s="1"/>
      <c r="S962" s="1"/>
      <c r="T962" s="1"/>
      <c r="U962" s="1"/>
      <c r="V962" s="1"/>
      <c r="W962" s="1"/>
      <c r="X962" s="1"/>
      <c r="Y962" s="1"/>
      <c r="Z962" s="1"/>
      <c r="AA962" s="1"/>
      <c r="AB962" s="1"/>
      <c r="AC962" s="1"/>
      <c r="AD962" s="50"/>
      <c r="AE962" s="1"/>
      <c r="AL962" s="3"/>
      <c r="AM962" s="3"/>
      <c r="AN962" s="1"/>
      <c r="AO962" s="1"/>
      <c r="AP962" s="1"/>
      <c r="AQ962" s="1"/>
      <c r="AR962" s="1"/>
      <c r="AS962" s="1"/>
    </row>
    <row r="963" spans="18:45" s="4" customFormat="1">
      <c r="R963" s="1"/>
      <c r="S963" s="1"/>
      <c r="T963" s="1"/>
      <c r="U963" s="1"/>
      <c r="V963" s="1"/>
      <c r="W963" s="1"/>
      <c r="X963" s="1"/>
      <c r="Y963" s="1"/>
      <c r="Z963" s="1"/>
      <c r="AA963" s="1"/>
      <c r="AB963" s="1"/>
      <c r="AC963" s="1"/>
      <c r="AD963" s="50"/>
      <c r="AE963" s="1"/>
      <c r="AL963" s="3"/>
      <c r="AM963" s="3"/>
      <c r="AN963" s="1"/>
      <c r="AO963" s="1"/>
      <c r="AP963" s="1"/>
      <c r="AQ963" s="1"/>
      <c r="AR963" s="1"/>
      <c r="AS963" s="1"/>
    </row>
    <row r="964" spans="18:45" s="4" customFormat="1">
      <c r="R964" s="1"/>
      <c r="S964" s="1"/>
      <c r="T964" s="1"/>
      <c r="U964" s="1"/>
      <c r="V964" s="1"/>
      <c r="W964" s="1"/>
      <c r="X964" s="1"/>
      <c r="Y964" s="1"/>
      <c r="Z964" s="1"/>
      <c r="AA964" s="1"/>
      <c r="AB964" s="1"/>
      <c r="AC964" s="1"/>
      <c r="AD964" s="50"/>
      <c r="AE964" s="1"/>
      <c r="AL964" s="3"/>
      <c r="AM964" s="3"/>
      <c r="AN964" s="1"/>
      <c r="AO964" s="1"/>
      <c r="AP964" s="1"/>
      <c r="AQ964" s="1"/>
      <c r="AR964" s="1"/>
      <c r="AS964" s="1"/>
    </row>
    <row r="965" spans="18:45" s="4" customFormat="1">
      <c r="R965" s="1"/>
      <c r="S965" s="1"/>
      <c r="T965" s="1"/>
      <c r="U965" s="1"/>
      <c r="V965" s="1"/>
      <c r="W965" s="1"/>
      <c r="X965" s="1"/>
      <c r="Y965" s="1"/>
      <c r="Z965" s="1"/>
      <c r="AA965" s="1"/>
      <c r="AB965" s="1"/>
      <c r="AC965" s="1"/>
      <c r="AD965" s="50"/>
      <c r="AE965" s="1"/>
      <c r="AL965" s="3"/>
      <c r="AM965" s="3"/>
      <c r="AN965" s="1"/>
      <c r="AO965" s="1"/>
      <c r="AP965" s="1"/>
      <c r="AQ965" s="1"/>
      <c r="AR965" s="1"/>
      <c r="AS965" s="1"/>
    </row>
    <row r="966" spans="18:45" s="4" customFormat="1">
      <c r="R966" s="1"/>
      <c r="S966" s="1"/>
      <c r="T966" s="1"/>
      <c r="U966" s="1"/>
      <c r="V966" s="1"/>
      <c r="W966" s="1"/>
      <c r="X966" s="1"/>
      <c r="Y966" s="1"/>
      <c r="Z966" s="1"/>
      <c r="AA966" s="1"/>
      <c r="AB966" s="1"/>
      <c r="AC966" s="1"/>
      <c r="AD966" s="50"/>
      <c r="AE966" s="1"/>
      <c r="AL966" s="3"/>
      <c r="AM966" s="3"/>
      <c r="AN966" s="1"/>
      <c r="AO966" s="1"/>
      <c r="AP966" s="1"/>
      <c r="AQ966" s="1"/>
      <c r="AR966" s="1"/>
      <c r="AS966" s="1"/>
    </row>
    <row r="967" spans="18:45" s="4" customFormat="1">
      <c r="R967" s="1"/>
      <c r="S967" s="1"/>
      <c r="T967" s="1"/>
      <c r="U967" s="1"/>
      <c r="V967" s="1"/>
      <c r="W967" s="1"/>
      <c r="X967" s="1"/>
      <c r="Y967" s="1"/>
      <c r="Z967" s="1"/>
      <c r="AA967" s="1"/>
      <c r="AB967" s="1"/>
      <c r="AC967" s="1"/>
      <c r="AD967" s="50"/>
      <c r="AE967" s="1"/>
      <c r="AL967" s="3"/>
      <c r="AM967" s="3"/>
      <c r="AN967" s="1"/>
      <c r="AO967" s="1"/>
      <c r="AP967" s="1"/>
      <c r="AQ967" s="1"/>
      <c r="AR967" s="1"/>
      <c r="AS967" s="1"/>
    </row>
    <row r="968" spans="18:45" s="4" customFormat="1">
      <c r="R968" s="1"/>
      <c r="S968" s="1"/>
      <c r="T968" s="1"/>
      <c r="U968" s="1"/>
      <c r="V968" s="1"/>
      <c r="W968" s="1"/>
      <c r="X968" s="1"/>
      <c r="Y968" s="1"/>
      <c r="Z968" s="1"/>
      <c r="AA968" s="1"/>
      <c r="AB968" s="1"/>
      <c r="AC968" s="1"/>
      <c r="AD968" s="50"/>
      <c r="AE968" s="1"/>
      <c r="AL968" s="3"/>
      <c r="AM968" s="3"/>
      <c r="AN968" s="1"/>
      <c r="AO968" s="1"/>
      <c r="AP968" s="1"/>
      <c r="AQ968" s="1"/>
      <c r="AR968" s="1"/>
      <c r="AS968" s="1"/>
    </row>
    <row r="969" spans="18:45" s="4" customFormat="1">
      <c r="R969" s="1"/>
      <c r="S969" s="1"/>
      <c r="T969" s="1"/>
      <c r="U969" s="1"/>
      <c r="V969" s="1"/>
      <c r="W969" s="1"/>
      <c r="X969" s="1"/>
      <c r="Y969" s="1"/>
      <c r="Z969" s="1"/>
      <c r="AA969" s="1"/>
      <c r="AB969" s="1"/>
      <c r="AC969" s="1"/>
      <c r="AD969" s="50"/>
      <c r="AE969" s="1"/>
      <c r="AL969" s="3"/>
      <c r="AM969" s="3"/>
      <c r="AN969" s="1"/>
      <c r="AO969" s="1"/>
      <c r="AP969" s="1"/>
      <c r="AQ969" s="1"/>
      <c r="AR969" s="1"/>
      <c r="AS969" s="1"/>
    </row>
    <row r="970" spans="18:45" s="4" customFormat="1">
      <c r="R970" s="1"/>
      <c r="S970" s="1"/>
      <c r="T970" s="1"/>
      <c r="U970" s="1"/>
      <c r="V970" s="1"/>
      <c r="W970" s="1"/>
      <c r="X970" s="1"/>
      <c r="Y970" s="1"/>
      <c r="Z970" s="1"/>
      <c r="AA970" s="1"/>
      <c r="AB970" s="1"/>
      <c r="AC970" s="1"/>
      <c r="AD970" s="50"/>
      <c r="AE970" s="1"/>
      <c r="AL970" s="3"/>
      <c r="AM970" s="3"/>
      <c r="AN970" s="1"/>
      <c r="AO970" s="1"/>
      <c r="AP970" s="1"/>
      <c r="AQ970" s="1"/>
      <c r="AR970" s="1"/>
      <c r="AS970" s="1"/>
    </row>
    <row r="971" spans="18:45" s="4" customFormat="1">
      <c r="R971" s="1"/>
      <c r="S971" s="1"/>
      <c r="T971" s="1"/>
      <c r="U971" s="1"/>
      <c r="V971" s="1"/>
      <c r="W971" s="1"/>
      <c r="X971" s="1"/>
      <c r="Y971" s="1"/>
      <c r="Z971" s="1"/>
      <c r="AA971" s="1"/>
      <c r="AB971" s="1"/>
      <c r="AC971" s="1"/>
      <c r="AD971" s="50"/>
      <c r="AE971" s="1"/>
      <c r="AL971" s="3"/>
      <c r="AM971" s="3"/>
      <c r="AN971" s="1"/>
      <c r="AO971" s="1"/>
      <c r="AP971" s="1"/>
      <c r="AQ971" s="1"/>
      <c r="AR971" s="1"/>
      <c r="AS971" s="1"/>
    </row>
    <row r="972" spans="18:45" s="4" customFormat="1">
      <c r="R972" s="1"/>
      <c r="S972" s="1"/>
      <c r="T972" s="1"/>
      <c r="U972" s="1"/>
      <c r="V972" s="1"/>
      <c r="W972" s="1"/>
      <c r="X972" s="1"/>
      <c r="Y972" s="1"/>
      <c r="Z972" s="1"/>
      <c r="AA972" s="1"/>
      <c r="AB972" s="1"/>
      <c r="AC972" s="1"/>
      <c r="AD972" s="50"/>
      <c r="AE972" s="1"/>
      <c r="AL972" s="3"/>
      <c r="AM972" s="3"/>
      <c r="AN972" s="1"/>
      <c r="AO972" s="1"/>
      <c r="AP972" s="1"/>
      <c r="AQ972" s="1"/>
      <c r="AR972" s="1"/>
      <c r="AS972" s="1"/>
    </row>
    <row r="973" spans="18:45" s="4" customFormat="1">
      <c r="R973" s="1"/>
      <c r="S973" s="1"/>
      <c r="T973" s="1"/>
      <c r="U973" s="1"/>
      <c r="V973" s="1"/>
      <c r="W973" s="1"/>
      <c r="X973" s="1"/>
      <c r="Y973" s="1"/>
      <c r="Z973" s="1"/>
      <c r="AA973" s="1"/>
      <c r="AB973" s="1"/>
      <c r="AC973" s="1"/>
      <c r="AD973" s="50"/>
      <c r="AE973" s="1"/>
      <c r="AL973" s="3"/>
      <c r="AM973" s="3"/>
      <c r="AN973" s="1"/>
      <c r="AO973" s="1"/>
      <c r="AP973" s="1"/>
      <c r="AQ973" s="1"/>
      <c r="AR973" s="1"/>
      <c r="AS973" s="1"/>
    </row>
    <row r="974" spans="18:45" s="4" customFormat="1">
      <c r="R974" s="1"/>
      <c r="S974" s="1"/>
      <c r="T974" s="1"/>
      <c r="U974" s="1"/>
      <c r="V974" s="1"/>
      <c r="W974" s="1"/>
      <c r="X974" s="1"/>
      <c r="Y974" s="1"/>
      <c r="Z974" s="1"/>
      <c r="AA974" s="1"/>
      <c r="AB974" s="1"/>
      <c r="AC974" s="1"/>
      <c r="AD974" s="50"/>
      <c r="AE974" s="1"/>
      <c r="AL974" s="3"/>
      <c r="AM974" s="3"/>
      <c r="AN974" s="1"/>
      <c r="AO974" s="1"/>
      <c r="AP974" s="1"/>
      <c r="AQ974" s="1"/>
      <c r="AR974" s="1"/>
      <c r="AS974" s="1"/>
    </row>
    <row r="975" spans="18:45" s="4" customFormat="1">
      <c r="R975" s="1"/>
      <c r="S975" s="1"/>
      <c r="T975" s="1"/>
      <c r="U975" s="1"/>
      <c r="V975" s="1"/>
      <c r="W975" s="1"/>
      <c r="X975" s="1"/>
      <c r="Y975" s="1"/>
      <c r="Z975" s="1"/>
      <c r="AA975" s="1"/>
      <c r="AB975" s="1"/>
      <c r="AC975" s="1"/>
      <c r="AD975" s="50"/>
      <c r="AE975" s="1"/>
      <c r="AL975" s="3"/>
      <c r="AM975" s="3"/>
      <c r="AN975" s="1"/>
      <c r="AO975" s="1"/>
      <c r="AP975" s="1"/>
      <c r="AQ975" s="1"/>
      <c r="AR975" s="1"/>
      <c r="AS975" s="1"/>
    </row>
    <row r="976" spans="18:45" s="4" customFormat="1">
      <c r="R976" s="1"/>
      <c r="S976" s="1"/>
      <c r="T976" s="1"/>
      <c r="U976" s="1"/>
      <c r="V976" s="1"/>
      <c r="W976" s="1"/>
      <c r="X976" s="1"/>
      <c r="Y976" s="1"/>
      <c r="Z976" s="1"/>
      <c r="AA976" s="1"/>
      <c r="AB976" s="1"/>
      <c r="AC976" s="1"/>
      <c r="AD976" s="50"/>
      <c r="AE976" s="1"/>
      <c r="AL976" s="3"/>
      <c r="AM976" s="3"/>
      <c r="AN976" s="1"/>
      <c r="AO976" s="1"/>
      <c r="AP976" s="1"/>
      <c r="AQ976" s="1"/>
      <c r="AR976" s="1"/>
      <c r="AS976" s="1"/>
    </row>
    <row r="977" spans="18:45" s="4" customFormat="1">
      <c r="R977" s="1"/>
      <c r="S977" s="1"/>
      <c r="T977" s="1"/>
      <c r="U977" s="1"/>
      <c r="V977" s="1"/>
      <c r="W977" s="1"/>
      <c r="X977" s="1"/>
      <c r="Y977" s="1"/>
      <c r="Z977" s="1"/>
      <c r="AA977" s="1"/>
      <c r="AB977" s="1"/>
      <c r="AC977" s="1"/>
      <c r="AD977" s="50"/>
      <c r="AE977" s="1"/>
      <c r="AL977" s="3"/>
      <c r="AM977" s="3"/>
      <c r="AN977" s="1"/>
      <c r="AO977" s="1"/>
      <c r="AP977" s="1"/>
      <c r="AQ977" s="1"/>
      <c r="AR977" s="1"/>
      <c r="AS977" s="1"/>
    </row>
    <row r="978" spans="18:45" s="4" customFormat="1">
      <c r="R978" s="1"/>
      <c r="S978" s="1"/>
      <c r="T978" s="1"/>
      <c r="U978" s="1"/>
      <c r="V978" s="1"/>
      <c r="W978" s="1"/>
      <c r="X978" s="1"/>
      <c r="Y978" s="1"/>
      <c r="Z978" s="1"/>
      <c r="AA978" s="1"/>
      <c r="AB978" s="1"/>
      <c r="AC978" s="1"/>
      <c r="AD978" s="50"/>
      <c r="AE978" s="1"/>
      <c r="AL978" s="3"/>
      <c r="AM978" s="3"/>
      <c r="AN978" s="1"/>
      <c r="AO978" s="1"/>
      <c r="AP978" s="1"/>
      <c r="AQ978" s="1"/>
      <c r="AR978" s="1"/>
      <c r="AS978" s="1"/>
    </row>
    <row r="979" spans="18:45" s="4" customFormat="1">
      <c r="R979" s="1"/>
      <c r="S979" s="1"/>
      <c r="T979" s="1"/>
      <c r="U979" s="1"/>
      <c r="V979" s="1"/>
      <c r="W979" s="1"/>
      <c r="X979" s="1"/>
      <c r="Y979" s="1"/>
      <c r="Z979" s="1"/>
      <c r="AA979" s="1"/>
      <c r="AB979" s="1"/>
      <c r="AC979" s="1"/>
      <c r="AD979" s="50"/>
      <c r="AE979" s="1"/>
      <c r="AL979" s="3"/>
      <c r="AM979" s="3"/>
      <c r="AN979" s="1"/>
      <c r="AO979" s="1"/>
      <c r="AP979" s="1"/>
      <c r="AQ979" s="1"/>
      <c r="AR979" s="1"/>
      <c r="AS979" s="1"/>
    </row>
    <row r="980" spans="18:45" s="4" customFormat="1">
      <c r="R980" s="1"/>
      <c r="S980" s="1"/>
      <c r="T980" s="1"/>
      <c r="U980" s="1"/>
      <c r="V980" s="1"/>
      <c r="W980" s="1"/>
      <c r="X980" s="1"/>
      <c r="Y980" s="1"/>
      <c r="Z980" s="1"/>
      <c r="AA980" s="1"/>
      <c r="AB980" s="1"/>
      <c r="AC980" s="1"/>
      <c r="AD980" s="50"/>
      <c r="AE980" s="1"/>
      <c r="AL980" s="3"/>
      <c r="AM980" s="3"/>
      <c r="AN980" s="1"/>
      <c r="AO980" s="1"/>
      <c r="AP980" s="1"/>
      <c r="AQ980" s="1"/>
      <c r="AR980" s="1"/>
      <c r="AS980" s="1"/>
    </row>
    <row r="981" spans="18:45" s="4" customFormat="1">
      <c r="R981" s="1"/>
      <c r="S981" s="1"/>
      <c r="T981" s="1"/>
      <c r="U981" s="1"/>
      <c r="V981" s="1"/>
      <c r="W981" s="1"/>
      <c r="X981" s="1"/>
      <c r="Y981" s="1"/>
      <c r="Z981" s="1"/>
      <c r="AA981" s="1"/>
      <c r="AB981" s="1"/>
      <c r="AC981" s="1"/>
      <c r="AD981" s="50"/>
      <c r="AE981" s="1"/>
      <c r="AL981" s="3"/>
      <c r="AM981" s="3"/>
      <c r="AN981" s="1"/>
      <c r="AO981" s="1"/>
      <c r="AP981" s="1"/>
      <c r="AQ981" s="1"/>
      <c r="AR981" s="1"/>
      <c r="AS981" s="1"/>
    </row>
    <row r="982" spans="18:45" s="4" customFormat="1">
      <c r="R982" s="1"/>
      <c r="S982" s="1"/>
      <c r="T982" s="1"/>
      <c r="U982" s="1"/>
      <c r="V982" s="1"/>
      <c r="W982" s="1"/>
      <c r="X982" s="1"/>
      <c r="Y982" s="1"/>
      <c r="Z982" s="1"/>
      <c r="AA982" s="1"/>
      <c r="AB982" s="1"/>
      <c r="AC982" s="1"/>
      <c r="AD982" s="50"/>
      <c r="AE982" s="1"/>
      <c r="AL982" s="3"/>
      <c r="AM982" s="3"/>
      <c r="AN982" s="1"/>
      <c r="AO982" s="1"/>
      <c r="AP982" s="1"/>
      <c r="AQ982" s="1"/>
      <c r="AR982" s="1"/>
      <c r="AS982" s="1"/>
    </row>
    <row r="983" spans="18:45" s="4" customFormat="1">
      <c r="R983" s="1"/>
      <c r="S983" s="1"/>
      <c r="T983" s="1"/>
      <c r="U983" s="1"/>
      <c r="V983" s="1"/>
      <c r="W983" s="1"/>
      <c r="X983" s="1"/>
      <c r="Y983" s="1"/>
      <c r="Z983" s="1"/>
      <c r="AA983" s="1"/>
      <c r="AB983" s="1"/>
      <c r="AC983" s="1"/>
      <c r="AD983" s="50"/>
      <c r="AE983" s="1"/>
      <c r="AL983" s="3"/>
      <c r="AM983" s="3"/>
      <c r="AN983" s="1"/>
      <c r="AO983" s="1"/>
      <c r="AP983" s="1"/>
      <c r="AQ983" s="1"/>
      <c r="AR983" s="1"/>
      <c r="AS983" s="1"/>
    </row>
    <row r="984" spans="18:45" s="4" customFormat="1">
      <c r="R984" s="1"/>
      <c r="S984" s="1"/>
      <c r="T984" s="1"/>
      <c r="U984" s="1"/>
      <c r="V984" s="1"/>
      <c r="W984" s="1"/>
      <c r="X984" s="1"/>
      <c r="Y984" s="1"/>
      <c r="Z984" s="1"/>
      <c r="AA984" s="1"/>
      <c r="AB984" s="1"/>
      <c r="AC984" s="1"/>
      <c r="AD984" s="50"/>
      <c r="AE984" s="1"/>
      <c r="AL984" s="3"/>
      <c r="AM984" s="3"/>
      <c r="AN984" s="1"/>
      <c r="AO984" s="1"/>
      <c r="AP984" s="1"/>
      <c r="AQ984" s="1"/>
      <c r="AR984" s="1"/>
      <c r="AS984" s="1"/>
    </row>
    <row r="985" spans="18:45" s="4" customFormat="1">
      <c r="R985" s="1"/>
      <c r="S985" s="1"/>
      <c r="T985" s="1"/>
      <c r="U985" s="1"/>
      <c r="V985" s="1"/>
      <c r="W985" s="1"/>
      <c r="X985" s="1"/>
      <c r="Y985" s="1"/>
      <c r="Z985" s="1"/>
      <c r="AA985" s="1"/>
      <c r="AB985" s="1"/>
      <c r="AC985" s="1"/>
      <c r="AD985" s="50"/>
      <c r="AE985" s="1"/>
      <c r="AL985" s="3"/>
      <c r="AM985" s="3"/>
      <c r="AN985" s="1"/>
      <c r="AO985" s="1"/>
      <c r="AP985" s="1"/>
      <c r="AQ985" s="1"/>
      <c r="AR985" s="1"/>
      <c r="AS985" s="1"/>
    </row>
    <row r="986" spans="18:45" s="4" customFormat="1">
      <c r="R986" s="1"/>
      <c r="S986" s="1"/>
      <c r="T986" s="1"/>
      <c r="U986" s="1"/>
      <c r="V986" s="1"/>
      <c r="W986" s="1"/>
      <c r="X986" s="1"/>
      <c r="Y986" s="1"/>
      <c r="Z986" s="1"/>
      <c r="AA986" s="1"/>
      <c r="AB986" s="1"/>
      <c r="AC986" s="1"/>
      <c r="AD986" s="50"/>
      <c r="AE986" s="1"/>
      <c r="AL986" s="3"/>
      <c r="AM986" s="3"/>
      <c r="AN986" s="1"/>
      <c r="AO986" s="1"/>
      <c r="AP986" s="1"/>
      <c r="AQ986" s="1"/>
      <c r="AR986" s="1"/>
      <c r="AS986" s="1"/>
    </row>
    <row r="987" spans="18:45" s="4" customFormat="1">
      <c r="R987" s="1"/>
      <c r="S987" s="1"/>
      <c r="T987" s="1"/>
      <c r="U987" s="1"/>
      <c r="V987" s="1"/>
      <c r="W987" s="1"/>
      <c r="X987" s="1"/>
      <c r="Y987" s="1"/>
      <c r="Z987" s="1"/>
      <c r="AA987" s="1"/>
      <c r="AB987" s="1"/>
      <c r="AC987" s="1"/>
      <c r="AD987" s="50"/>
      <c r="AE987" s="1"/>
      <c r="AL987" s="3"/>
      <c r="AM987" s="3"/>
      <c r="AN987" s="1"/>
      <c r="AO987" s="1"/>
      <c r="AP987" s="1"/>
      <c r="AQ987" s="1"/>
      <c r="AR987" s="1"/>
      <c r="AS987" s="1"/>
    </row>
    <row r="988" spans="18:45" s="4" customFormat="1">
      <c r="R988" s="1"/>
      <c r="S988" s="1"/>
      <c r="T988" s="1"/>
      <c r="U988" s="1"/>
      <c r="V988" s="1"/>
      <c r="W988" s="1"/>
      <c r="X988" s="1"/>
      <c r="Y988" s="1"/>
      <c r="Z988" s="1"/>
      <c r="AA988" s="1"/>
      <c r="AB988" s="1"/>
      <c r="AC988" s="1"/>
      <c r="AD988" s="50"/>
      <c r="AE988" s="1"/>
      <c r="AL988" s="3"/>
      <c r="AM988" s="3"/>
      <c r="AN988" s="1"/>
      <c r="AO988" s="1"/>
      <c r="AP988" s="1"/>
      <c r="AQ988" s="1"/>
      <c r="AR988" s="1"/>
      <c r="AS988" s="1"/>
    </row>
    <row r="989" spans="18:45" s="4" customFormat="1">
      <c r="R989" s="1"/>
      <c r="S989" s="1"/>
      <c r="T989" s="1"/>
      <c r="U989" s="1"/>
      <c r="V989" s="1"/>
      <c r="W989" s="1"/>
      <c r="X989" s="1"/>
      <c r="Y989" s="1"/>
      <c r="Z989" s="1"/>
      <c r="AA989" s="1"/>
      <c r="AB989" s="1"/>
      <c r="AC989" s="1"/>
      <c r="AD989" s="50"/>
      <c r="AE989" s="1"/>
      <c r="AL989" s="3"/>
      <c r="AM989" s="3"/>
      <c r="AN989" s="1"/>
      <c r="AO989" s="1"/>
      <c r="AP989" s="1"/>
      <c r="AQ989" s="1"/>
      <c r="AR989" s="1"/>
      <c r="AS989" s="1"/>
    </row>
    <row r="990" spans="18:45" s="4" customFormat="1">
      <c r="R990" s="1"/>
      <c r="S990" s="1"/>
      <c r="T990" s="1"/>
      <c r="U990" s="1"/>
      <c r="V990" s="1"/>
      <c r="W990" s="1"/>
      <c r="X990" s="1"/>
      <c r="Y990" s="1"/>
      <c r="Z990" s="1"/>
      <c r="AA990" s="1"/>
      <c r="AB990" s="1"/>
      <c r="AC990" s="1"/>
      <c r="AD990" s="50"/>
      <c r="AE990" s="1"/>
      <c r="AL990" s="3"/>
      <c r="AM990" s="3"/>
      <c r="AN990" s="1"/>
      <c r="AO990" s="1"/>
      <c r="AP990" s="1"/>
      <c r="AQ990" s="1"/>
      <c r="AR990" s="1"/>
      <c r="AS990" s="1"/>
    </row>
    <row r="991" spans="18:45" s="4" customFormat="1">
      <c r="R991" s="1"/>
      <c r="S991" s="1"/>
      <c r="T991" s="1"/>
      <c r="U991" s="1"/>
      <c r="V991" s="1"/>
      <c r="W991" s="1"/>
      <c r="X991" s="1"/>
      <c r="Y991" s="1"/>
      <c r="Z991" s="1"/>
      <c r="AA991" s="1"/>
      <c r="AB991" s="1"/>
      <c r="AC991" s="1"/>
      <c r="AD991" s="50"/>
      <c r="AE991" s="1"/>
      <c r="AL991" s="3"/>
      <c r="AM991" s="3"/>
      <c r="AN991" s="1"/>
      <c r="AO991" s="1"/>
      <c r="AP991" s="1"/>
      <c r="AQ991" s="1"/>
      <c r="AR991" s="1"/>
      <c r="AS991" s="1"/>
    </row>
    <row r="992" spans="18:45" s="4" customFormat="1">
      <c r="R992" s="1"/>
      <c r="S992" s="1"/>
      <c r="T992" s="1"/>
      <c r="U992" s="1"/>
      <c r="V992" s="1"/>
      <c r="W992" s="1"/>
      <c r="X992" s="1"/>
      <c r="Y992" s="1"/>
      <c r="Z992" s="1"/>
      <c r="AA992" s="1"/>
      <c r="AB992" s="1"/>
      <c r="AC992" s="1"/>
      <c r="AD992" s="50"/>
      <c r="AE992" s="1"/>
      <c r="AL992" s="3"/>
      <c r="AM992" s="3"/>
      <c r="AN992" s="1"/>
      <c r="AO992" s="1"/>
      <c r="AP992" s="1"/>
      <c r="AQ992" s="1"/>
      <c r="AR992" s="1"/>
      <c r="AS992" s="1"/>
    </row>
    <row r="993" spans="18:45" s="4" customFormat="1">
      <c r="R993" s="1"/>
      <c r="S993" s="1"/>
      <c r="T993" s="1"/>
      <c r="U993" s="1"/>
      <c r="V993" s="1"/>
      <c r="W993" s="1"/>
      <c r="X993" s="1"/>
      <c r="Y993" s="1"/>
      <c r="Z993" s="1"/>
      <c r="AA993" s="1"/>
      <c r="AB993" s="1"/>
      <c r="AC993" s="1"/>
      <c r="AD993" s="50"/>
      <c r="AE993" s="1"/>
      <c r="AL993" s="3"/>
      <c r="AM993" s="3"/>
      <c r="AN993" s="1"/>
      <c r="AO993" s="1"/>
      <c r="AP993" s="1"/>
      <c r="AQ993" s="1"/>
      <c r="AR993" s="1"/>
      <c r="AS993" s="1"/>
    </row>
    <row r="994" spans="18:45" s="4" customFormat="1">
      <c r="R994" s="1"/>
      <c r="S994" s="1"/>
      <c r="T994" s="1"/>
      <c r="U994" s="1"/>
      <c r="V994" s="1"/>
      <c r="W994" s="1"/>
      <c r="X994" s="1"/>
      <c r="Y994" s="1"/>
      <c r="Z994" s="1"/>
      <c r="AA994" s="1"/>
      <c r="AB994" s="1"/>
      <c r="AC994" s="1"/>
      <c r="AD994" s="50"/>
      <c r="AE994" s="1"/>
      <c r="AL994" s="3"/>
      <c r="AM994" s="3"/>
      <c r="AN994" s="1"/>
      <c r="AO994" s="1"/>
      <c r="AP994" s="1"/>
      <c r="AQ994" s="1"/>
      <c r="AR994" s="1"/>
      <c r="AS994" s="1"/>
    </row>
    <row r="995" spans="18:45" s="4" customFormat="1">
      <c r="R995" s="1"/>
      <c r="S995" s="1"/>
      <c r="T995" s="1"/>
      <c r="U995" s="1"/>
      <c r="V995" s="1"/>
      <c r="W995" s="1"/>
      <c r="X995" s="1"/>
      <c r="Y995" s="1"/>
      <c r="Z995" s="1"/>
      <c r="AA995" s="1"/>
      <c r="AB995" s="1"/>
      <c r="AC995" s="1"/>
      <c r="AD995" s="50"/>
      <c r="AE995" s="1"/>
      <c r="AL995" s="3"/>
      <c r="AM995" s="3"/>
      <c r="AN995" s="1"/>
      <c r="AO995" s="1"/>
      <c r="AP995" s="1"/>
      <c r="AQ995" s="1"/>
      <c r="AR995" s="1"/>
      <c r="AS995" s="1"/>
    </row>
    <row r="996" spans="18:45" s="4" customFormat="1">
      <c r="R996" s="1"/>
      <c r="S996" s="1"/>
      <c r="T996" s="1"/>
      <c r="U996" s="1"/>
      <c r="V996" s="1"/>
      <c r="W996" s="1"/>
      <c r="X996" s="1"/>
      <c r="Y996" s="1"/>
      <c r="Z996" s="1"/>
      <c r="AA996" s="1"/>
      <c r="AB996" s="1"/>
      <c r="AC996" s="1"/>
      <c r="AD996" s="50"/>
      <c r="AE996" s="1"/>
      <c r="AL996" s="3"/>
      <c r="AM996" s="3"/>
      <c r="AN996" s="1"/>
      <c r="AO996" s="1"/>
      <c r="AP996" s="1"/>
      <c r="AQ996" s="1"/>
      <c r="AR996" s="1"/>
      <c r="AS996" s="1"/>
    </row>
    <row r="997" spans="18:45" s="4" customFormat="1">
      <c r="R997" s="1"/>
      <c r="S997" s="1"/>
      <c r="T997" s="1"/>
      <c r="U997" s="1"/>
      <c r="V997" s="1"/>
      <c r="W997" s="1"/>
      <c r="X997" s="1"/>
      <c r="Y997" s="1"/>
      <c r="Z997" s="1"/>
      <c r="AA997" s="1"/>
      <c r="AB997" s="1"/>
      <c r="AC997" s="1"/>
      <c r="AD997" s="50"/>
      <c r="AE997" s="1"/>
      <c r="AL997" s="3"/>
      <c r="AM997" s="3"/>
      <c r="AN997" s="1"/>
      <c r="AO997" s="1"/>
      <c r="AP997" s="1"/>
      <c r="AQ997" s="1"/>
      <c r="AR997" s="1"/>
      <c r="AS997" s="1"/>
    </row>
    <row r="998" spans="18:45" s="4" customFormat="1">
      <c r="R998" s="1"/>
      <c r="S998" s="1"/>
      <c r="T998" s="1"/>
      <c r="U998" s="1"/>
      <c r="V998" s="1"/>
      <c r="W998" s="1"/>
      <c r="X998" s="1"/>
      <c r="Y998" s="1"/>
      <c r="Z998" s="1"/>
      <c r="AA998" s="1"/>
      <c r="AB998" s="1"/>
      <c r="AC998" s="1"/>
      <c r="AD998" s="50"/>
      <c r="AE998" s="1"/>
      <c r="AL998" s="3"/>
      <c r="AM998" s="3"/>
      <c r="AN998" s="1"/>
      <c r="AO998" s="1"/>
      <c r="AP998" s="1"/>
      <c r="AQ998" s="1"/>
      <c r="AR998" s="1"/>
      <c r="AS998" s="1"/>
    </row>
    <row r="999" spans="18:45" s="4" customFormat="1">
      <c r="R999" s="1"/>
      <c r="S999" s="1"/>
      <c r="T999" s="1"/>
      <c r="U999" s="1"/>
      <c r="V999" s="1"/>
      <c r="W999" s="1"/>
      <c r="X999" s="1"/>
      <c r="Y999" s="1"/>
      <c r="Z999" s="1"/>
      <c r="AA999" s="1"/>
      <c r="AB999" s="1"/>
      <c r="AC999" s="1"/>
      <c r="AD999" s="50"/>
      <c r="AE999" s="1"/>
      <c r="AL999" s="3"/>
      <c r="AM999" s="3"/>
      <c r="AN999" s="1"/>
      <c r="AO999" s="1"/>
      <c r="AP999" s="1"/>
      <c r="AQ999" s="1"/>
      <c r="AR999" s="1"/>
      <c r="AS999" s="1"/>
    </row>
    <row r="1000" spans="18:45" s="4" customFormat="1">
      <c r="R1000" s="1"/>
      <c r="S1000" s="1"/>
      <c r="T1000" s="1"/>
      <c r="U1000" s="1"/>
      <c r="V1000" s="1"/>
      <c r="W1000" s="1"/>
      <c r="X1000" s="1"/>
      <c r="Y1000" s="1"/>
      <c r="Z1000" s="1"/>
      <c r="AA1000" s="1"/>
      <c r="AB1000" s="1"/>
      <c r="AC1000" s="1"/>
      <c r="AD1000" s="50"/>
      <c r="AE1000" s="1"/>
      <c r="AL1000" s="3"/>
      <c r="AM1000" s="3"/>
      <c r="AN1000" s="1"/>
      <c r="AO1000" s="1"/>
      <c r="AP1000" s="1"/>
      <c r="AQ1000" s="1"/>
      <c r="AR1000" s="1"/>
      <c r="AS1000" s="1"/>
    </row>
    <row r="1001" spans="18:45" s="4" customFormat="1">
      <c r="R1001" s="1"/>
      <c r="S1001" s="1"/>
      <c r="T1001" s="1"/>
      <c r="U1001" s="1"/>
      <c r="V1001" s="1"/>
      <c r="W1001" s="1"/>
      <c r="X1001" s="1"/>
      <c r="Y1001" s="1"/>
      <c r="Z1001" s="1"/>
      <c r="AA1001" s="1"/>
      <c r="AB1001" s="1"/>
      <c r="AC1001" s="1"/>
      <c r="AD1001" s="50"/>
      <c r="AE1001" s="1"/>
      <c r="AL1001" s="3"/>
      <c r="AM1001" s="3"/>
      <c r="AN1001" s="1"/>
      <c r="AO1001" s="1"/>
      <c r="AP1001" s="1"/>
      <c r="AQ1001" s="1"/>
      <c r="AR1001" s="1"/>
      <c r="AS1001" s="1"/>
    </row>
    <row r="1002" spans="18:45" s="4" customFormat="1">
      <c r="R1002" s="1"/>
      <c r="S1002" s="1"/>
      <c r="T1002" s="1"/>
      <c r="U1002" s="1"/>
      <c r="V1002" s="1"/>
      <c r="W1002" s="1"/>
      <c r="X1002" s="1"/>
      <c r="Y1002" s="1"/>
      <c r="Z1002" s="1"/>
      <c r="AA1002" s="1"/>
      <c r="AB1002" s="1"/>
      <c r="AC1002" s="1"/>
      <c r="AD1002" s="50"/>
      <c r="AE1002" s="1"/>
      <c r="AL1002" s="3"/>
      <c r="AM1002" s="3"/>
      <c r="AN1002" s="1"/>
      <c r="AO1002" s="1"/>
      <c r="AP1002" s="1"/>
      <c r="AQ1002" s="1"/>
      <c r="AR1002" s="1"/>
      <c r="AS1002" s="1"/>
    </row>
    <row r="1003" spans="18:45" s="4" customFormat="1">
      <c r="R1003" s="1"/>
      <c r="S1003" s="1"/>
      <c r="T1003" s="1"/>
      <c r="U1003" s="1"/>
      <c r="V1003" s="1"/>
      <c r="W1003" s="1"/>
      <c r="X1003" s="1"/>
      <c r="Y1003" s="1"/>
      <c r="Z1003" s="1"/>
      <c r="AA1003" s="1"/>
      <c r="AB1003" s="1"/>
      <c r="AC1003" s="1"/>
      <c r="AD1003" s="50"/>
      <c r="AE1003" s="1"/>
      <c r="AL1003" s="3"/>
      <c r="AM1003" s="3"/>
      <c r="AN1003" s="1"/>
      <c r="AO1003" s="1"/>
      <c r="AP1003" s="1"/>
      <c r="AQ1003" s="1"/>
      <c r="AR1003" s="1"/>
      <c r="AS1003" s="1"/>
    </row>
    <row r="1004" spans="18:45" s="4" customFormat="1">
      <c r="R1004" s="1"/>
      <c r="S1004" s="1"/>
      <c r="T1004" s="1"/>
      <c r="U1004" s="1"/>
      <c r="V1004" s="1"/>
      <c r="W1004" s="1"/>
      <c r="X1004" s="1"/>
      <c r="Y1004" s="1"/>
      <c r="Z1004" s="1"/>
      <c r="AA1004" s="1"/>
      <c r="AB1004" s="1"/>
      <c r="AC1004" s="1"/>
      <c r="AD1004" s="50"/>
      <c r="AE1004" s="1"/>
      <c r="AL1004" s="3"/>
      <c r="AM1004" s="3"/>
      <c r="AN1004" s="1"/>
      <c r="AO1004" s="1"/>
      <c r="AP1004" s="1"/>
      <c r="AQ1004" s="1"/>
      <c r="AR1004" s="1"/>
      <c r="AS1004" s="1"/>
    </row>
    <row r="1005" spans="18:45" s="4" customFormat="1">
      <c r="R1005" s="1"/>
      <c r="S1005" s="1"/>
      <c r="T1005" s="1"/>
      <c r="U1005" s="1"/>
      <c r="V1005" s="1"/>
      <c r="W1005" s="1"/>
      <c r="X1005" s="1"/>
      <c r="Y1005" s="1"/>
      <c r="Z1005" s="1"/>
      <c r="AA1005" s="1"/>
      <c r="AB1005" s="1"/>
      <c r="AC1005" s="1"/>
      <c r="AD1005" s="50"/>
      <c r="AE1005" s="1"/>
      <c r="AL1005" s="3"/>
      <c r="AM1005" s="3"/>
      <c r="AN1005" s="1"/>
      <c r="AO1005" s="1"/>
      <c r="AP1005" s="1"/>
      <c r="AQ1005" s="1"/>
      <c r="AR1005" s="1"/>
      <c r="AS1005" s="1"/>
    </row>
    <row r="1006" spans="18:45" s="4" customFormat="1">
      <c r="R1006" s="1"/>
      <c r="S1006" s="1"/>
      <c r="T1006" s="1"/>
      <c r="U1006" s="1"/>
      <c r="V1006" s="1"/>
      <c r="W1006" s="1"/>
      <c r="X1006" s="1"/>
      <c r="Y1006" s="1"/>
      <c r="Z1006" s="1"/>
      <c r="AA1006" s="1"/>
      <c r="AB1006" s="1"/>
      <c r="AC1006" s="1"/>
      <c r="AD1006" s="50"/>
      <c r="AE1006" s="1"/>
      <c r="AL1006" s="3"/>
      <c r="AM1006" s="3"/>
      <c r="AN1006" s="1"/>
      <c r="AO1006" s="1"/>
      <c r="AP1006" s="1"/>
      <c r="AQ1006" s="1"/>
      <c r="AR1006" s="1"/>
      <c r="AS1006" s="1"/>
    </row>
    <row r="1007" spans="18:45" s="4" customFormat="1">
      <c r="R1007" s="1"/>
      <c r="S1007" s="1"/>
      <c r="T1007" s="1"/>
      <c r="U1007" s="1"/>
      <c r="V1007" s="1"/>
      <c r="W1007" s="1"/>
      <c r="X1007" s="1"/>
      <c r="Y1007" s="1"/>
      <c r="Z1007" s="1"/>
      <c r="AA1007" s="1"/>
      <c r="AB1007" s="1"/>
      <c r="AC1007" s="1"/>
      <c r="AD1007" s="50"/>
      <c r="AE1007" s="1"/>
      <c r="AL1007" s="3"/>
      <c r="AM1007" s="3"/>
      <c r="AN1007" s="1"/>
      <c r="AO1007" s="1"/>
      <c r="AP1007" s="1"/>
      <c r="AQ1007" s="1"/>
      <c r="AR1007" s="1"/>
      <c r="AS1007" s="1"/>
    </row>
    <row r="1008" spans="18:45" s="4" customFormat="1">
      <c r="R1008" s="1"/>
      <c r="S1008" s="1"/>
      <c r="T1008" s="1"/>
      <c r="U1008" s="1"/>
      <c r="V1008" s="1"/>
      <c r="W1008" s="1"/>
      <c r="X1008" s="1"/>
      <c r="Y1008" s="1"/>
      <c r="Z1008" s="1"/>
      <c r="AA1008" s="1"/>
      <c r="AB1008" s="1"/>
      <c r="AC1008" s="1"/>
      <c r="AD1008" s="50"/>
      <c r="AE1008" s="1"/>
      <c r="AL1008" s="3"/>
      <c r="AM1008" s="3"/>
      <c r="AN1008" s="1"/>
      <c r="AO1008" s="1"/>
      <c r="AP1008" s="1"/>
      <c r="AQ1008" s="1"/>
      <c r="AR1008" s="1"/>
      <c r="AS1008" s="1"/>
    </row>
    <row r="1009" spans="18:45" s="4" customFormat="1">
      <c r="R1009" s="1"/>
      <c r="S1009" s="1"/>
      <c r="T1009" s="1"/>
      <c r="U1009" s="1"/>
      <c r="V1009" s="1"/>
      <c r="W1009" s="1"/>
      <c r="X1009" s="1"/>
      <c r="Y1009" s="1"/>
      <c r="Z1009" s="1"/>
      <c r="AA1009" s="1"/>
      <c r="AB1009" s="1"/>
      <c r="AC1009" s="1"/>
      <c r="AD1009" s="50"/>
      <c r="AE1009" s="1"/>
      <c r="AL1009" s="3"/>
      <c r="AM1009" s="3"/>
      <c r="AN1009" s="1"/>
      <c r="AO1009" s="1"/>
      <c r="AP1009" s="1"/>
      <c r="AQ1009" s="1"/>
      <c r="AR1009" s="1"/>
      <c r="AS1009" s="1"/>
    </row>
    <row r="1010" spans="18:45" s="4" customFormat="1">
      <c r="R1010" s="1"/>
      <c r="S1010" s="1"/>
      <c r="T1010" s="1"/>
      <c r="U1010" s="1"/>
      <c r="V1010" s="1"/>
      <c r="W1010" s="1"/>
      <c r="X1010" s="1"/>
      <c r="Y1010" s="1"/>
      <c r="Z1010" s="1"/>
      <c r="AA1010" s="1"/>
      <c r="AB1010" s="1"/>
      <c r="AC1010" s="1"/>
      <c r="AD1010" s="50"/>
      <c r="AE1010" s="1"/>
      <c r="AL1010" s="3"/>
      <c r="AM1010" s="3"/>
      <c r="AN1010" s="1"/>
      <c r="AO1010" s="1"/>
      <c r="AP1010" s="1"/>
      <c r="AQ1010" s="1"/>
      <c r="AR1010" s="1"/>
      <c r="AS1010" s="1"/>
    </row>
    <row r="1011" spans="18:45" s="4" customFormat="1">
      <c r="R1011" s="1"/>
      <c r="S1011" s="1"/>
      <c r="T1011" s="1"/>
      <c r="U1011" s="1"/>
      <c r="V1011" s="1"/>
      <c r="W1011" s="1"/>
      <c r="X1011" s="1"/>
      <c r="Y1011" s="1"/>
      <c r="Z1011" s="1"/>
      <c r="AA1011" s="1"/>
      <c r="AB1011" s="1"/>
      <c r="AC1011" s="1"/>
      <c r="AD1011" s="50"/>
      <c r="AE1011" s="1"/>
      <c r="AL1011" s="3"/>
      <c r="AM1011" s="3"/>
      <c r="AN1011" s="1"/>
      <c r="AO1011" s="1"/>
      <c r="AP1011" s="1"/>
      <c r="AQ1011" s="1"/>
      <c r="AR1011" s="1"/>
      <c r="AS1011" s="1"/>
    </row>
    <row r="1012" spans="18:45" s="4" customFormat="1">
      <c r="R1012" s="1"/>
      <c r="S1012" s="1"/>
      <c r="T1012" s="1"/>
      <c r="U1012" s="1"/>
      <c r="V1012" s="1"/>
      <c r="W1012" s="1"/>
      <c r="X1012" s="1"/>
      <c r="Y1012" s="1"/>
      <c r="Z1012" s="1"/>
      <c r="AA1012" s="1"/>
      <c r="AB1012" s="1"/>
      <c r="AC1012" s="1"/>
      <c r="AD1012" s="50"/>
      <c r="AE1012" s="1"/>
      <c r="AL1012" s="3"/>
      <c r="AM1012" s="3"/>
      <c r="AN1012" s="1"/>
      <c r="AO1012" s="1"/>
      <c r="AP1012" s="1"/>
      <c r="AQ1012" s="1"/>
      <c r="AR1012" s="1"/>
      <c r="AS1012" s="1"/>
    </row>
    <row r="1013" spans="18:45" s="4" customFormat="1">
      <c r="R1013" s="1"/>
      <c r="S1013" s="1"/>
      <c r="T1013" s="1"/>
      <c r="U1013" s="1"/>
      <c r="V1013" s="1"/>
      <c r="W1013" s="1"/>
      <c r="X1013" s="1"/>
      <c r="Y1013" s="1"/>
      <c r="Z1013" s="1"/>
      <c r="AA1013" s="1"/>
      <c r="AB1013" s="1"/>
      <c r="AC1013" s="1"/>
      <c r="AD1013" s="50"/>
      <c r="AE1013" s="1"/>
      <c r="AL1013" s="3"/>
      <c r="AM1013" s="3"/>
      <c r="AN1013" s="1"/>
      <c r="AO1013" s="1"/>
      <c r="AP1013" s="1"/>
      <c r="AQ1013" s="1"/>
      <c r="AR1013" s="1"/>
      <c r="AS1013" s="1"/>
    </row>
    <row r="1014" spans="18:45" s="4" customFormat="1">
      <c r="R1014" s="1"/>
      <c r="S1014" s="1"/>
      <c r="T1014" s="1"/>
      <c r="U1014" s="1"/>
      <c r="V1014" s="1"/>
      <c r="W1014" s="1"/>
      <c r="X1014" s="1"/>
      <c r="Y1014" s="1"/>
      <c r="Z1014" s="1"/>
      <c r="AA1014" s="1"/>
      <c r="AB1014" s="1"/>
      <c r="AC1014" s="1"/>
      <c r="AD1014" s="50"/>
      <c r="AE1014" s="1"/>
      <c r="AL1014" s="3"/>
      <c r="AM1014" s="3"/>
      <c r="AN1014" s="1"/>
      <c r="AO1014" s="1"/>
      <c r="AP1014" s="1"/>
      <c r="AQ1014" s="1"/>
      <c r="AR1014" s="1"/>
      <c r="AS1014" s="1"/>
    </row>
    <row r="1015" spans="18:45" s="4" customFormat="1">
      <c r="R1015" s="1"/>
      <c r="S1015" s="1"/>
      <c r="T1015" s="1"/>
      <c r="U1015" s="1"/>
      <c r="V1015" s="1"/>
      <c r="W1015" s="1"/>
      <c r="X1015" s="1"/>
      <c r="Y1015" s="1"/>
      <c r="Z1015" s="1"/>
      <c r="AA1015" s="1"/>
      <c r="AB1015" s="1"/>
      <c r="AC1015" s="1"/>
      <c r="AD1015" s="50"/>
      <c r="AE1015" s="1"/>
      <c r="AL1015" s="3"/>
      <c r="AM1015" s="3"/>
      <c r="AN1015" s="1"/>
      <c r="AO1015" s="1"/>
      <c r="AP1015" s="1"/>
      <c r="AQ1015" s="1"/>
      <c r="AR1015" s="1"/>
      <c r="AS1015" s="1"/>
    </row>
    <row r="1016" spans="18:45" s="4" customFormat="1">
      <c r="R1016" s="1"/>
      <c r="S1016" s="1"/>
      <c r="T1016" s="1"/>
      <c r="U1016" s="1"/>
      <c r="V1016" s="1"/>
      <c r="W1016" s="1"/>
      <c r="X1016" s="1"/>
      <c r="Y1016" s="1"/>
      <c r="Z1016" s="1"/>
      <c r="AA1016" s="1"/>
      <c r="AB1016" s="1"/>
      <c r="AC1016" s="1"/>
      <c r="AD1016" s="50"/>
      <c r="AE1016" s="1"/>
      <c r="AL1016" s="3"/>
      <c r="AM1016" s="3"/>
      <c r="AN1016" s="1"/>
      <c r="AO1016" s="1"/>
      <c r="AP1016" s="1"/>
      <c r="AQ1016" s="1"/>
      <c r="AR1016" s="1"/>
      <c r="AS1016" s="1"/>
    </row>
    <row r="1017" spans="18:45" s="4" customFormat="1">
      <c r="R1017" s="1"/>
      <c r="S1017" s="1"/>
      <c r="T1017" s="1"/>
      <c r="U1017" s="1"/>
      <c r="V1017" s="1"/>
      <c r="W1017" s="1"/>
      <c r="X1017" s="1"/>
      <c r="Y1017" s="1"/>
      <c r="Z1017" s="1"/>
      <c r="AA1017" s="1"/>
      <c r="AB1017" s="1"/>
      <c r="AC1017" s="1"/>
      <c r="AD1017" s="50"/>
      <c r="AE1017" s="1"/>
      <c r="AL1017" s="3"/>
      <c r="AM1017" s="3"/>
      <c r="AN1017" s="1"/>
      <c r="AO1017" s="1"/>
      <c r="AP1017" s="1"/>
      <c r="AQ1017" s="1"/>
      <c r="AR1017" s="1"/>
      <c r="AS1017" s="1"/>
    </row>
    <row r="1018" spans="18:45" s="4" customFormat="1">
      <c r="R1018" s="1"/>
      <c r="S1018" s="1"/>
      <c r="T1018" s="1"/>
      <c r="U1018" s="1"/>
      <c r="V1018" s="1"/>
      <c r="W1018" s="1"/>
      <c r="X1018" s="1"/>
      <c r="Y1018" s="1"/>
      <c r="Z1018" s="1"/>
      <c r="AA1018" s="1"/>
      <c r="AB1018" s="1"/>
      <c r="AC1018" s="1"/>
      <c r="AD1018" s="50"/>
      <c r="AE1018" s="1"/>
      <c r="AL1018" s="3"/>
      <c r="AM1018" s="3"/>
      <c r="AN1018" s="1"/>
      <c r="AO1018" s="1"/>
      <c r="AP1018" s="1"/>
      <c r="AQ1018" s="1"/>
      <c r="AR1018" s="1"/>
      <c r="AS1018" s="1"/>
    </row>
    <row r="1019" spans="18:45" s="4" customFormat="1">
      <c r="R1019" s="1"/>
      <c r="S1019" s="1"/>
      <c r="T1019" s="1"/>
      <c r="U1019" s="1"/>
      <c r="V1019" s="1"/>
      <c r="W1019" s="1"/>
      <c r="X1019" s="1"/>
      <c r="Y1019" s="1"/>
      <c r="Z1019" s="1"/>
      <c r="AA1019" s="1"/>
      <c r="AB1019" s="1"/>
      <c r="AC1019" s="1"/>
      <c r="AD1019" s="50"/>
      <c r="AE1019" s="1"/>
      <c r="AL1019" s="3"/>
      <c r="AM1019" s="3"/>
      <c r="AN1019" s="1"/>
      <c r="AO1019" s="1"/>
      <c r="AP1019" s="1"/>
      <c r="AQ1019" s="1"/>
      <c r="AR1019" s="1"/>
      <c r="AS1019" s="1"/>
    </row>
    <row r="1020" spans="18:45" s="4" customFormat="1">
      <c r="R1020" s="1"/>
      <c r="S1020" s="1"/>
      <c r="T1020" s="1"/>
      <c r="U1020" s="1"/>
      <c r="V1020" s="1"/>
      <c r="W1020" s="1"/>
      <c r="X1020" s="1"/>
      <c r="Y1020" s="1"/>
      <c r="Z1020" s="1"/>
      <c r="AA1020" s="1"/>
      <c r="AB1020" s="1"/>
      <c r="AC1020" s="1"/>
      <c r="AD1020" s="50"/>
      <c r="AE1020" s="1"/>
      <c r="AL1020" s="3"/>
      <c r="AM1020" s="3"/>
      <c r="AN1020" s="1"/>
      <c r="AO1020" s="1"/>
      <c r="AP1020" s="1"/>
      <c r="AQ1020" s="1"/>
      <c r="AR1020" s="1"/>
      <c r="AS1020" s="1"/>
    </row>
    <row r="1021" spans="18:45" s="4" customFormat="1">
      <c r="R1021" s="1"/>
      <c r="S1021" s="1"/>
      <c r="T1021" s="1"/>
      <c r="U1021" s="1"/>
      <c r="V1021" s="1"/>
      <c r="W1021" s="1"/>
      <c r="X1021" s="1"/>
      <c r="Y1021" s="1"/>
      <c r="Z1021" s="1"/>
      <c r="AA1021" s="1"/>
      <c r="AB1021" s="1"/>
      <c r="AC1021" s="1"/>
      <c r="AD1021" s="50"/>
      <c r="AE1021" s="1"/>
      <c r="AL1021" s="3"/>
      <c r="AM1021" s="3"/>
      <c r="AN1021" s="1"/>
      <c r="AO1021" s="1"/>
      <c r="AP1021" s="1"/>
      <c r="AQ1021" s="1"/>
      <c r="AR1021" s="1"/>
      <c r="AS1021" s="1"/>
    </row>
    <row r="1022" spans="18:45" s="4" customFormat="1">
      <c r="R1022" s="1"/>
      <c r="S1022" s="1"/>
      <c r="T1022" s="1"/>
      <c r="U1022" s="1"/>
      <c r="V1022" s="1"/>
      <c r="W1022" s="1"/>
      <c r="X1022" s="1"/>
      <c r="Y1022" s="1"/>
      <c r="Z1022" s="1"/>
      <c r="AA1022" s="1"/>
      <c r="AB1022" s="1"/>
      <c r="AC1022" s="1"/>
      <c r="AD1022" s="50"/>
      <c r="AE1022" s="1"/>
      <c r="AL1022" s="3"/>
      <c r="AM1022" s="3"/>
      <c r="AN1022" s="1"/>
      <c r="AO1022" s="1"/>
      <c r="AP1022" s="1"/>
      <c r="AQ1022" s="1"/>
      <c r="AR1022" s="1"/>
      <c r="AS1022" s="1"/>
    </row>
    <row r="1023" spans="18:45" s="4" customFormat="1">
      <c r="R1023" s="1"/>
      <c r="S1023" s="1"/>
      <c r="T1023" s="1"/>
      <c r="U1023" s="1"/>
      <c r="V1023" s="1"/>
      <c r="W1023" s="1"/>
      <c r="X1023" s="1"/>
      <c r="Y1023" s="1"/>
      <c r="Z1023" s="1"/>
      <c r="AA1023" s="1"/>
      <c r="AB1023" s="1"/>
      <c r="AC1023" s="1"/>
      <c r="AD1023" s="50"/>
      <c r="AE1023" s="1"/>
      <c r="AL1023" s="3"/>
      <c r="AM1023" s="3"/>
      <c r="AN1023" s="1"/>
      <c r="AO1023" s="1"/>
      <c r="AP1023" s="1"/>
      <c r="AQ1023" s="1"/>
      <c r="AR1023" s="1"/>
      <c r="AS1023" s="1"/>
    </row>
    <row r="1024" spans="18:45" s="4" customFormat="1">
      <c r="R1024" s="1"/>
      <c r="S1024" s="1"/>
      <c r="T1024" s="1"/>
      <c r="U1024" s="1"/>
      <c r="V1024" s="1"/>
      <c r="W1024" s="1"/>
      <c r="X1024" s="1"/>
      <c r="Y1024" s="1"/>
      <c r="Z1024" s="1"/>
      <c r="AA1024" s="1"/>
      <c r="AB1024" s="1"/>
      <c r="AC1024" s="1"/>
      <c r="AD1024" s="50"/>
      <c r="AE1024" s="1"/>
      <c r="AL1024" s="3"/>
      <c r="AM1024" s="3"/>
      <c r="AN1024" s="1"/>
      <c r="AO1024" s="1"/>
      <c r="AP1024" s="1"/>
      <c r="AQ1024" s="1"/>
      <c r="AR1024" s="1"/>
      <c r="AS1024" s="1"/>
    </row>
    <row r="1025" spans="18:45" s="4" customFormat="1">
      <c r="R1025" s="1"/>
      <c r="S1025" s="1"/>
      <c r="T1025" s="1"/>
      <c r="U1025" s="1"/>
      <c r="V1025" s="1"/>
      <c r="W1025" s="1"/>
      <c r="X1025" s="1"/>
      <c r="Y1025" s="1"/>
      <c r="Z1025" s="1"/>
      <c r="AA1025" s="1"/>
      <c r="AB1025" s="1"/>
      <c r="AC1025" s="1"/>
      <c r="AD1025" s="50"/>
      <c r="AE1025" s="1"/>
      <c r="AL1025" s="3"/>
      <c r="AM1025" s="3"/>
      <c r="AN1025" s="1"/>
      <c r="AO1025" s="1"/>
      <c r="AP1025" s="1"/>
      <c r="AQ1025" s="1"/>
      <c r="AR1025" s="1"/>
      <c r="AS1025" s="1"/>
    </row>
    <row r="1026" spans="18:45" s="4" customFormat="1">
      <c r="R1026" s="1"/>
      <c r="S1026" s="1"/>
      <c r="T1026" s="1"/>
      <c r="U1026" s="1"/>
      <c r="V1026" s="1"/>
      <c r="W1026" s="1"/>
      <c r="X1026" s="1"/>
      <c r="Y1026" s="1"/>
      <c r="Z1026" s="1"/>
      <c r="AA1026" s="1"/>
      <c r="AB1026" s="1"/>
      <c r="AC1026" s="1"/>
      <c r="AD1026" s="50"/>
      <c r="AE1026" s="1"/>
      <c r="AL1026" s="3"/>
      <c r="AM1026" s="3"/>
      <c r="AN1026" s="1"/>
      <c r="AO1026" s="1"/>
      <c r="AP1026" s="1"/>
      <c r="AQ1026" s="1"/>
      <c r="AR1026" s="1"/>
      <c r="AS1026" s="1"/>
    </row>
    <row r="1027" spans="18:45" s="4" customFormat="1">
      <c r="R1027" s="1"/>
      <c r="S1027" s="1"/>
      <c r="T1027" s="1"/>
      <c r="U1027" s="1"/>
      <c r="V1027" s="1"/>
      <c r="W1027" s="1"/>
      <c r="X1027" s="1"/>
      <c r="Y1027" s="1"/>
      <c r="Z1027" s="1"/>
      <c r="AA1027" s="1"/>
      <c r="AB1027" s="1"/>
      <c r="AC1027" s="1"/>
      <c r="AD1027" s="50"/>
      <c r="AE1027" s="1"/>
      <c r="AL1027" s="3"/>
      <c r="AM1027" s="3"/>
      <c r="AN1027" s="1"/>
      <c r="AO1027" s="1"/>
      <c r="AP1027" s="1"/>
      <c r="AQ1027" s="1"/>
      <c r="AR1027" s="1"/>
      <c r="AS1027" s="1"/>
    </row>
    <row r="1028" spans="18:45" s="4" customFormat="1">
      <c r="R1028" s="1"/>
      <c r="S1028" s="1"/>
      <c r="T1028" s="1"/>
      <c r="U1028" s="1"/>
      <c r="V1028" s="1"/>
      <c r="W1028" s="1"/>
      <c r="X1028" s="1"/>
      <c r="Y1028" s="1"/>
      <c r="Z1028" s="1"/>
      <c r="AA1028" s="1"/>
      <c r="AB1028" s="1"/>
      <c r="AC1028" s="1"/>
      <c r="AD1028" s="50"/>
      <c r="AE1028" s="1"/>
      <c r="AL1028" s="3"/>
      <c r="AM1028" s="3"/>
      <c r="AN1028" s="1"/>
      <c r="AO1028" s="1"/>
      <c r="AP1028" s="1"/>
      <c r="AQ1028" s="1"/>
      <c r="AR1028" s="1"/>
      <c r="AS1028" s="1"/>
    </row>
    <row r="1029" spans="18:45" s="4" customFormat="1">
      <c r="R1029" s="1"/>
      <c r="S1029" s="1"/>
      <c r="T1029" s="1"/>
      <c r="U1029" s="1"/>
      <c r="V1029" s="1"/>
      <c r="W1029" s="1"/>
      <c r="X1029" s="1"/>
      <c r="Y1029" s="1"/>
      <c r="Z1029" s="1"/>
      <c r="AA1029" s="1"/>
      <c r="AB1029" s="1"/>
      <c r="AC1029" s="1"/>
      <c r="AD1029" s="50"/>
      <c r="AE1029" s="1"/>
      <c r="AL1029" s="3"/>
      <c r="AM1029" s="3"/>
      <c r="AN1029" s="1"/>
      <c r="AO1029" s="1"/>
      <c r="AP1029" s="1"/>
      <c r="AQ1029" s="1"/>
      <c r="AR1029" s="1"/>
      <c r="AS1029" s="1"/>
    </row>
    <row r="1030" spans="18:45" s="4" customFormat="1">
      <c r="R1030" s="1"/>
      <c r="S1030" s="1"/>
      <c r="T1030" s="1"/>
      <c r="U1030" s="1"/>
      <c r="V1030" s="1"/>
      <c r="W1030" s="1"/>
      <c r="X1030" s="1"/>
      <c r="Y1030" s="1"/>
      <c r="Z1030" s="1"/>
      <c r="AA1030" s="1"/>
      <c r="AB1030" s="1"/>
      <c r="AC1030" s="1"/>
      <c r="AD1030" s="50"/>
      <c r="AE1030" s="1"/>
      <c r="AL1030" s="3"/>
      <c r="AM1030" s="3"/>
      <c r="AN1030" s="1"/>
      <c r="AO1030" s="1"/>
      <c r="AP1030" s="1"/>
      <c r="AQ1030" s="1"/>
      <c r="AR1030" s="1"/>
      <c r="AS1030" s="1"/>
    </row>
    <row r="1031" spans="18:45" s="4" customFormat="1">
      <c r="R1031" s="1"/>
      <c r="S1031" s="1"/>
      <c r="T1031" s="1"/>
      <c r="U1031" s="1"/>
      <c r="V1031" s="1"/>
      <c r="W1031" s="1"/>
      <c r="X1031" s="1"/>
      <c r="Y1031" s="1"/>
      <c r="Z1031" s="1"/>
      <c r="AA1031" s="1"/>
      <c r="AB1031" s="1"/>
      <c r="AC1031" s="1"/>
      <c r="AD1031" s="50"/>
      <c r="AE1031" s="1"/>
      <c r="AL1031" s="3"/>
      <c r="AM1031" s="3"/>
      <c r="AN1031" s="1"/>
      <c r="AO1031" s="1"/>
      <c r="AP1031" s="1"/>
      <c r="AQ1031" s="1"/>
      <c r="AR1031" s="1"/>
      <c r="AS1031" s="1"/>
    </row>
    <row r="1032" spans="18:45" s="4" customFormat="1">
      <c r="R1032" s="1"/>
      <c r="S1032" s="1"/>
      <c r="T1032" s="1"/>
      <c r="U1032" s="1"/>
      <c r="V1032" s="1"/>
      <c r="W1032" s="1"/>
      <c r="X1032" s="1"/>
      <c r="Y1032" s="1"/>
      <c r="Z1032" s="1"/>
      <c r="AA1032" s="1"/>
      <c r="AB1032" s="1"/>
      <c r="AC1032" s="1"/>
      <c r="AD1032" s="50"/>
      <c r="AE1032" s="1"/>
      <c r="AL1032" s="3"/>
      <c r="AM1032" s="3"/>
      <c r="AN1032" s="1"/>
      <c r="AO1032" s="1"/>
      <c r="AP1032" s="1"/>
      <c r="AQ1032" s="1"/>
      <c r="AR1032" s="1"/>
      <c r="AS1032" s="1"/>
    </row>
    <row r="1033" spans="18:45" s="4" customFormat="1">
      <c r="R1033" s="1"/>
      <c r="S1033" s="1"/>
      <c r="T1033" s="1"/>
      <c r="U1033" s="1"/>
      <c r="V1033" s="1"/>
      <c r="W1033" s="1"/>
      <c r="X1033" s="1"/>
      <c r="Y1033" s="1"/>
      <c r="Z1033" s="1"/>
      <c r="AA1033" s="1"/>
      <c r="AB1033" s="1"/>
      <c r="AC1033" s="1"/>
      <c r="AD1033" s="50"/>
      <c r="AE1033" s="1"/>
      <c r="AL1033" s="3"/>
      <c r="AM1033" s="3"/>
      <c r="AN1033" s="1"/>
      <c r="AO1033" s="1"/>
      <c r="AP1033" s="1"/>
      <c r="AQ1033" s="1"/>
      <c r="AR1033" s="1"/>
      <c r="AS1033" s="1"/>
    </row>
    <row r="1034" spans="18:45" s="4" customFormat="1">
      <c r="R1034" s="1"/>
      <c r="S1034" s="1"/>
      <c r="T1034" s="1"/>
      <c r="U1034" s="1"/>
      <c r="V1034" s="1"/>
      <c r="W1034" s="1"/>
      <c r="X1034" s="1"/>
      <c r="Y1034" s="1"/>
      <c r="Z1034" s="1"/>
      <c r="AA1034" s="1"/>
      <c r="AB1034" s="1"/>
      <c r="AC1034" s="1"/>
      <c r="AD1034" s="50"/>
      <c r="AE1034" s="1"/>
      <c r="AL1034" s="3"/>
      <c r="AM1034" s="3"/>
      <c r="AN1034" s="1"/>
      <c r="AO1034" s="1"/>
      <c r="AP1034" s="1"/>
      <c r="AQ1034" s="1"/>
      <c r="AR1034" s="1"/>
      <c r="AS1034" s="1"/>
    </row>
    <row r="1035" spans="18:45" s="4" customFormat="1">
      <c r="R1035" s="1"/>
      <c r="S1035" s="1"/>
      <c r="T1035" s="1"/>
      <c r="U1035" s="1"/>
      <c r="V1035" s="1"/>
      <c r="W1035" s="1"/>
      <c r="X1035" s="1"/>
      <c r="Y1035" s="1"/>
      <c r="Z1035" s="1"/>
      <c r="AA1035" s="1"/>
      <c r="AB1035" s="1"/>
      <c r="AC1035" s="1"/>
      <c r="AD1035" s="50"/>
      <c r="AE1035" s="1"/>
      <c r="AL1035" s="3"/>
      <c r="AM1035" s="3"/>
      <c r="AN1035" s="1"/>
      <c r="AO1035" s="1"/>
      <c r="AP1035" s="1"/>
      <c r="AQ1035" s="1"/>
      <c r="AR1035" s="1"/>
      <c r="AS1035" s="1"/>
    </row>
    <row r="1036" spans="18:45" s="4" customFormat="1">
      <c r="R1036" s="1"/>
      <c r="S1036" s="1"/>
      <c r="T1036" s="1"/>
      <c r="U1036" s="1"/>
      <c r="V1036" s="1"/>
      <c r="W1036" s="1"/>
      <c r="X1036" s="1"/>
      <c r="Y1036" s="1"/>
      <c r="Z1036" s="1"/>
      <c r="AA1036" s="1"/>
      <c r="AB1036" s="1"/>
      <c r="AC1036" s="1"/>
      <c r="AD1036" s="50"/>
      <c r="AE1036" s="1"/>
      <c r="AL1036" s="3"/>
      <c r="AM1036" s="3"/>
      <c r="AN1036" s="1"/>
      <c r="AO1036" s="1"/>
      <c r="AP1036" s="1"/>
      <c r="AQ1036" s="1"/>
      <c r="AR1036" s="1"/>
      <c r="AS1036" s="1"/>
    </row>
    <row r="1037" spans="18:45" s="4" customFormat="1">
      <c r="R1037" s="1"/>
      <c r="S1037" s="1"/>
      <c r="T1037" s="1"/>
      <c r="U1037" s="1"/>
      <c r="V1037" s="1"/>
      <c r="W1037" s="1"/>
      <c r="X1037" s="1"/>
      <c r="Y1037" s="1"/>
      <c r="Z1037" s="1"/>
      <c r="AA1037" s="1"/>
      <c r="AB1037" s="1"/>
      <c r="AC1037" s="1"/>
      <c r="AD1037" s="50"/>
      <c r="AE1037" s="1"/>
      <c r="AL1037" s="3"/>
      <c r="AM1037" s="3"/>
      <c r="AN1037" s="1"/>
      <c r="AO1037" s="1"/>
      <c r="AP1037" s="1"/>
      <c r="AQ1037" s="1"/>
      <c r="AR1037" s="1"/>
      <c r="AS1037" s="1"/>
    </row>
    <row r="1038" spans="18:45" s="4" customFormat="1">
      <c r="R1038" s="1"/>
      <c r="S1038" s="1"/>
      <c r="T1038" s="1"/>
      <c r="U1038" s="1"/>
      <c r="V1038" s="1"/>
      <c r="W1038" s="1"/>
      <c r="X1038" s="1"/>
      <c r="Y1038" s="1"/>
      <c r="Z1038" s="1"/>
      <c r="AA1038" s="1"/>
      <c r="AB1038" s="1"/>
      <c r="AC1038" s="1"/>
      <c r="AD1038" s="50"/>
      <c r="AE1038" s="1"/>
      <c r="AL1038" s="3"/>
      <c r="AM1038" s="3"/>
      <c r="AN1038" s="1"/>
      <c r="AO1038" s="1"/>
      <c r="AP1038" s="1"/>
      <c r="AQ1038" s="1"/>
      <c r="AR1038" s="1"/>
      <c r="AS1038" s="1"/>
    </row>
    <row r="1039" spans="18:45" s="4" customFormat="1">
      <c r="R1039" s="1"/>
      <c r="S1039" s="1"/>
      <c r="T1039" s="1"/>
      <c r="U1039" s="1"/>
      <c r="V1039" s="1"/>
      <c r="W1039" s="1"/>
      <c r="X1039" s="1"/>
      <c r="Y1039" s="1"/>
      <c r="Z1039" s="1"/>
      <c r="AA1039" s="1"/>
      <c r="AB1039" s="1"/>
      <c r="AC1039" s="1"/>
      <c r="AD1039" s="50"/>
      <c r="AE1039" s="1"/>
      <c r="AL1039" s="3"/>
      <c r="AM1039" s="3"/>
      <c r="AN1039" s="1"/>
      <c r="AO1039" s="1"/>
      <c r="AP1039" s="1"/>
      <c r="AQ1039" s="1"/>
      <c r="AR1039" s="1"/>
      <c r="AS1039" s="1"/>
    </row>
    <row r="1040" spans="18:45" s="4" customFormat="1">
      <c r="R1040" s="1"/>
      <c r="S1040" s="1"/>
      <c r="T1040" s="1"/>
      <c r="U1040" s="1"/>
      <c r="V1040" s="1"/>
      <c r="W1040" s="1"/>
      <c r="X1040" s="1"/>
      <c r="Y1040" s="1"/>
      <c r="Z1040" s="1"/>
      <c r="AA1040" s="1"/>
      <c r="AB1040" s="1"/>
      <c r="AC1040" s="1"/>
      <c r="AD1040" s="50"/>
      <c r="AE1040" s="1"/>
      <c r="AL1040" s="3"/>
      <c r="AM1040" s="3"/>
      <c r="AN1040" s="1"/>
      <c r="AO1040" s="1"/>
      <c r="AP1040" s="1"/>
      <c r="AQ1040" s="1"/>
      <c r="AR1040" s="1"/>
      <c r="AS1040" s="1"/>
    </row>
    <row r="1041" spans="18:45" s="4" customFormat="1">
      <c r="R1041" s="1"/>
      <c r="S1041" s="1"/>
      <c r="T1041" s="1"/>
      <c r="U1041" s="1"/>
      <c r="V1041" s="1"/>
      <c r="W1041" s="1"/>
      <c r="X1041" s="1"/>
      <c r="Y1041" s="1"/>
      <c r="Z1041" s="1"/>
      <c r="AA1041" s="1"/>
      <c r="AB1041" s="1"/>
      <c r="AC1041" s="1"/>
      <c r="AD1041" s="50"/>
      <c r="AE1041" s="1"/>
      <c r="AL1041" s="3"/>
      <c r="AM1041" s="3"/>
      <c r="AN1041" s="1"/>
      <c r="AO1041" s="1"/>
      <c r="AP1041" s="1"/>
      <c r="AQ1041" s="1"/>
      <c r="AR1041" s="1"/>
      <c r="AS1041" s="1"/>
    </row>
    <row r="1042" spans="18:45" s="4" customFormat="1">
      <c r="R1042" s="1"/>
      <c r="S1042" s="1"/>
      <c r="T1042" s="1"/>
      <c r="U1042" s="1"/>
      <c r="V1042" s="1"/>
      <c r="W1042" s="1"/>
      <c r="X1042" s="1"/>
      <c r="Y1042" s="1"/>
      <c r="Z1042" s="1"/>
      <c r="AA1042" s="1"/>
      <c r="AB1042" s="1"/>
      <c r="AC1042" s="1"/>
      <c r="AD1042" s="50"/>
      <c r="AE1042" s="1"/>
      <c r="AL1042" s="3"/>
      <c r="AM1042" s="3"/>
      <c r="AN1042" s="1"/>
      <c r="AO1042" s="1"/>
      <c r="AP1042" s="1"/>
      <c r="AQ1042" s="1"/>
      <c r="AR1042" s="1"/>
      <c r="AS1042" s="1"/>
    </row>
    <row r="1043" spans="18:45" s="4" customFormat="1">
      <c r="R1043" s="1"/>
      <c r="S1043" s="1"/>
      <c r="T1043" s="1"/>
      <c r="U1043" s="1"/>
      <c r="V1043" s="1"/>
      <c r="W1043" s="1"/>
      <c r="X1043" s="1"/>
      <c r="Y1043" s="1"/>
      <c r="Z1043" s="1"/>
      <c r="AA1043" s="1"/>
      <c r="AB1043" s="1"/>
      <c r="AC1043" s="1"/>
      <c r="AD1043" s="50"/>
      <c r="AE1043" s="1"/>
      <c r="AL1043" s="3"/>
      <c r="AM1043" s="3"/>
      <c r="AN1043" s="1"/>
      <c r="AO1043" s="1"/>
      <c r="AP1043" s="1"/>
      <c r="AQ1043" s="1"/>
      <c r="AR1043" s="1"/>
      <c r="AS1043" s="1"/>
    </row>
    <row r="1044" spans="18:45" s="4" customFormat="1">
      <c r="R1044" s="1"/>
      <c r="S1044" s="1"/>
      <c r="T1044" s="1"/>
      <c r="U1044" s="1"/>
      <c r="V1044" s="1"/>
      <c r="W1044" s="1"/>
      <c r="X1044" s="1"/>
      <c r="Y1044" s="1"/>
      <c r="Z1044" s="1"/>
      <c r="AA1044" s="1"/>
      <c r="AB1044" s="1"/>
      <c r="AC1044" s="1"/>
      <c r="AD1044" s="50"/>
      <c r="AE1044" s="1"/>
      <c r="AL1044" s="3"/>
      <c r="AM1044" s="3"/>
      <c r="AN1044" s="1"/>
      <c r="AO1044" s="1"/>
      <c r="AP1044" s="1"/>
      <c r="AQ1044" s="1"/>
      <c r="AR1044" s="1"/>
      <c r="AS1044" s="1"/>
    </row>
    <row r="1045" spans="18:45" s="4" customFormat="1">
      <c r="R1045" s="1"/>
      <c r="S1045" s="1"/>
      <c r="T1045" s="1"/>
      <c r="U1045" s="1"/>
      <c r="V1045" s="1"/>
      <c r="W1045" s="1"/>
      <c r="X1045" s="1"/>
      <c r="Y1045" s="1"/>
      <c r="Z1045" s="1"/>
      <c r="AA1045" s="1"/>
      <c r="AB1045" s="1"/>
      <c r="AC1045" s="1"/>
      <c r="AD1045" s="50"/>
      <c r="AE1045" s="1"/>
      <c r="AL1045" s="3"/>
      <c r="AM1045" s="3"/>
      <c r="AN1045" s="1"/>
      <c r="AO1045" s="1"/>
      <c r="AP1045" s="1"/>
      <c r="AQ1045" s="1"/>
      <c r="AR1045" s="1"/>
      <c r="AS1045" s="1"/>
    </row>
    <row r="1046" spans="18:45" s="4" customFormat="1">
      <c r="R1046" s="1"/>
      <c r="S1046" s="1"/>
      <c r="T1046" s="1"/>
      <c r="U1046" s="1"/>
      <c r="V1046" s="1"/>
      <c r="W1046" s="1"/>
      <c r="X1046" s="1"/>
      <c r="Y1046" s="1"/>
      <c r="Z1046" s="1"/>
      <c r="AA1046" s="1"/>
      <c r="AB1046" s="1"/>
      <c r="AC1046" s="1"/>
      <c r="AD1046" s="50"/>
      <c r="AE1046" s="1"/>
      <c r="AL1046" s="3"/>
      <c r="AM1046" s="3"/>
      <c r="AN1046" s="1"/>
      <c r="AO1046" s="1"/>
      <c r="AP1046" s="1"/>
      <c r="AQ1046" s="1"/>
      <c r="AR1046" s="1"/>
      <c r="AS1046" s="1"/>
    </row>
    <row r="1047" spans="18:45" s="4" customFormat="1">
      <c r="R1047" s="1"/>
      <c r="S1047" s="1"/>
      <c r="T1047" s="1"/>
      <c r="U1047" s="1"/>
      <c r="V1047" s="1"/>
      <c r="W1047" s="1"/>
      <c r="X1047" s="1"/>
      <c r="Y1047" s="1"/>
      <c r="Z1047" s="1"/>
      <c r="AA1047" s="1"/>
      <c r="AB1047" s="1"/>
      <c r="AC1047" s="1"/>
      <c r="AD1047" s="50"/>
      <c r="AE1047" s="1"/>
      <c r="AL1047" s="3"/>
      <c r="AM1047" s="3"/>
      <c r="AN1047" s="1"/>
      <c r="AO1047" s="1"/>
      <c r="AP1047" s="1"/>
      <c r="AQ1047" s="1"/>
      <c r="AR1047" s="1"/>
      <c r="AS1047" s="1"/>
    </row>
    <row r="1048" spans="18:45" s="4" customFormat="1">
      <c r="R1048" s="1"/>
      <c r="S1048" s="1"/>
      <c r="T1048" s="1"/>
      <c r="U1048" s="1"/>
      <c r="V1048" s="1"/>
      <c r="W1048" s="1"/>
      <c r="X1048" s="1"/>
      <c r="Y1048" s="1"/>
      <c r="Z1048" s="1"/>
      <c r="AA1048" s="1"/>
      <c r="AB1048" s="1"/>
      <c r="AC1048" s="1"/>
      <c r="AD1048" s="50"/>
      <c r="AE1048" s="1"/>
      <c r="AL1048" s="3"/>
      <c r="AM1048" s="3"/>
      <c r="AN1048" s="1"/>
      <c r="AO1048" s="1"/>
      <c r="AP1048" s="1"/>
      <c r="AQ1048" s="1"/>
      <c r="AR1048" s="1"/>
      <c r="AS1048" s="1"/>
    </row>
    <row r="1049" spans="18:45" s="4" customFormat="1">
      <c r="R1049" s="1"/>
      <c r="S1049" s="1"/>
      <c r="T1049" s="1"/>
      <c r="U1049" s="1"/>
      <c r="V1049" s="1"/>
      <c r="W1049" s="1"/>
      <c r="X1049" s="1"/>
      <c r="Y1049" s="1"/>
      <c r="Z1049" s="1"/>
      <c r="AA1049" s="1"/>
      <c r="AB1049" s="1"/>
      <c r="AC1049" s="1"/>
      <c r="AD1049" s="50"/>
      <c r="AE1049" s="1"/>
      <c r="AL1049" s="3"/>
      <c r="AM1049" s="3"/>
      <c r="AN1049" s="1"/>
      <c r="AO1049" s="1"/>
      <c r="AP1049" s="1"/>
      <c r="AQ1049" s="1"/>
      <c r="AR1049" s="1"/>
      <c r="AS1049" s="1"/>
    </row>
    <row r="1050" spans="18:45" s="4" customFormat="1">
      <c r="R1050" s="1"/>
      <c r="S1050" s="1"/>
      <c r="T1050" s="1"/>
      <c r="U1050" s="1"/>
      <c r="V1050" s="1"/>
      <c r="W1050" s="1"/>
      <c r="X1050" s="1"/>
      <c r="Y1050" s="1"/>
      <c r="Z1050" s="1"/>
      <c r="AA1050" s="1"/>
      <c r="AB1050" s="1"/>
      <c r="AC1050" s="1"/>
      <c r="AD1050" s="50"/>
      <c r="AE1050" s="1"/>
      <c r="AL1050" s="3"/>
      <c r="AM1050" s="3"/>
      <c r="AN1050" s="1"/>
      <c r="AO1050" s="1"/>
      <c r="AP1050" s="1"/>
      <c r="AQ1050" s="1"/>
      <c r="AR1050" s="1"/>
      <c r="AS1050" s="1"/>
    </row>
    <row r="1051" spans="18:45" s="4" customFormat="1">
      <c r="R1051" s="1"/>
      <c r="S1051" s="1"/>
      <c r="T1051" s="1"/>
      <c r="U1051" s="1"/>
      <c r="V1051" s="1"/>
      <c r="W1051" s="1"/>
      <c r="X1051" s="1"/>
      <c r="Y1051" s="1"/>
      <c r="Z1051" s="1"/>
      <c r="AA1051" s="1"/>
      <c r="AB1051" s="1"/>
      <c r="AC1051" s="1"/>
      <c r="AD1051" s="50"/>
      <c r="AE1051" s="1"/>
      <c r="AL1051" s="3"/>
      <c r="AM1051" s="3"/>
      <c r="AN1051" s="1"/>
      <c r="AO1051" s="1"/>
      <c r="AP1051" s="1"/>
      <c r="AQ1051" s="1"/>
      <c r="AR1051" s="1"/>
      <c r="AS1051" s="1"/>
    </row>
    <row r="1052" spans="18:45" s="4" customFormat="1">
      <c r="R1052" s="1"/>
      <c r="S1052" s="1"/>
      <c r="T1052" s="1"/>
      <c r="U1052" s="1"/>
      <c r="V1052" s="1"/>
      <c r="W1052" s="1"/>
      <c r="X1052" s="1"/>
      <c r="Y1052" s="1"/>
      <c r="Z1052" s="1"/>
      <c r="AA1052" s="1"/>
      <c r="AB1052" s="1"/>
      <c r="AC1052" s="1"/>
      <c r="AD1052" s="50"/>
      <c r="AE1052" s="1"/>
      <c r="AL1052" s="3"/>
      <c r="AM1052" s="3"/>
      <c r="AN1052" s="1"/>
      <c r="AO1052" s="1"/>
      <c r="AP1052" s="1"/>
      <c r="AQ1052" s="1"/>
      <c r="AR1052" s="1"/>
      <c r="AS1052" s="1"/>
    </row>
    <row r="1053" spans="18:45" s="4" customFormat="1">
      <c r="R1053" s="1"/>
      <c r="S1053" s="1"/>
      <c r="T1053" s="1"/>
      <c r="U1053" s="1"/>
      <c r="V1053" s="1"/>
      <c r="W1053" s="1"/>
      <c r="X1053" s="1"/>
      <c r="Y1053" s="1"/>
      <c r="Z1053" s="1"/>
      <c r="AA1053" s="1"/>
      <c r="AB1053" s="1"/>
      <c r="AC1053" s="1"/>
      <c r="AD1053" s="50"/>
      <c r="AE1053" s="1"/>
      <c r="AL1053" s="3"/>
      <c r="AM1053" s="3"/>
      <c r="AN1053" s="1"/>
      <c r="AO1053" s="1"/>
      <c r="AP1053" s="1"/>
      <c r="AQ1053" s="1"/>
      <c r="AR1053" s="1"/>
      <c r="AS1053" s="1"/>
    </row>
    <row r="1054" spans="18:45" s="4" customFormat="1">
      <c r="R1054" s="1"/>
      <c r="S1054" s="1"/>
      <c r="T1054" s="1"/>
      <c r="U1054" s="1"/>
      <c r="V1054" s="1"/>
      <c r="W1054" s="1"/>
      <c r="X1054" s="1"/>
      <c r="Y1054" s="1"/>
      <c r="Z1054" s="1"/>
      <c r="AA1054" s="1"/>
      <c r="AB1054" s="1"/>
      <c r="AC1054" s="1"/>
      <c r="AD1054" s="50"/>
      <c r="AE1054" s="1"/>
      <c r="AL1054" s="3"/>
      <c r="AM1054" s="3"/>
      <c r="AN1054" s="1"/>
      <c r="AO1054" s="1"/>
      <c r="AP1054" s="1"/>
      <c r="AQ1054" s="1"/>
      <c r="AR1054" s="1"/>
      <c r="AS1054" s="1"/>
    </row>
    <row r="1055" spans="18:45" s="4" customFormat="1">
      <c r="R1055" s="1"/>
      <c r="S1055" s="1"/>
      <c r="T1055" s="1"/>
      <c r="U1055" s="1"/>
      <c r="V1055" s="1"/>
      <c r="W1055" s="1"/>
      <c r="X1055" s="1"/>
      <c r="Y1055" s="1"/>
      <c r="Z1055" s="1"/>
      <c r="AA1055" s="1"/>
      <c r="AB1055" s="1"/>
      <c r="AC1055" s="1"/>
      <c r="AD1055" s="50"/>
      <c r="AE1055" s="1"/>
      <c r="AL1055" s="3"/>
      <c r="AM1055" s="3"/>
      <c r="AN1055" s="1"/>
      <c r="AO1055" s="1"/>
      <c r="AP1055" s="1"/>
      <c r="AQ1055" s="1"/>
      <c r="AR1055" s="1"/>
      <c r="AS1055" s="1"/>
    </row>
    <row r="1056" spans="18:45" s="4" customFormat="1">
      <c r="R1056" s="1"/>
      <c r="S1056" s="1"/>
      <c r="T1056" s="1"/>
      <c r="U1056" s="1"/>
      <c r="V1056" s="1"/>
      <c r="W1056" s="1"/>
      <c r="X1056" s="1"/>
      <c r="Y1056" s="1"/>
      <c r="Z1056" s="1"/>
      <c r="AA1056" s="1"/>
      <c r="AB1056" s="1"/>
      <c r="AC1056" s="1"/>
      <c r="AD1056" s="50"/>
      <c r="AE1056" s="1"/>
      <c r="AL1056" s="3"/>
      <c r="AM1056" s="3"/>
      <c r="AN1056" s="1"/>
      <c r="AO1056" s="1"/>
      <c r="AP1056" s="1"/>
      <c r="AQ1056" s="1"/>
      <c r="AR1056" s="1"/>
      <c r="AS1056" s="1"/>
    </row>
    <row r="1057" spans="18:45" s="4" customFormat="1">
      <c r="R1057" s="1"/>
      <c r="S1057" s="1"/>
      <c r="T1057" s="1"/>
      <c r="U1057" s="1"/>
      <c r="V1057" s="1"/>
      <c r="W1057" s="1"/>
      <c r="X1057" s="1"/>
      <c r="Y1057" s="1"/>
      <c r="Z1057" s="1"/>
      <c r="AA1057" s="1"/>
      <c r="AB1057" s="1"/>
      <c r="AC1057" s="1"/>
      <c r="AD1057" s="50"/>
      <c r="AE1057" s="1"/>
      <c r="AL1057" s="3"/>
      <c r="AM1057" s="3"/>
      <c r="AN1057" s="1"/>
      <c r="AO1057" s="1"/>
      <c r="AP1057" s="1"/>
      <c r="AQ1057" s="1"/>
      <c r="AR1057" s="1"/>
      <c r="AS1057" s="1"/>
    </row>
    <row r="1058" spans="18:45" s="4" customFormat="1">
      <c r="R1058" s="1"/>
      <c r="S1058" s="1"/>
      <c r="T1058" s="1"/>
      <c r="U1058" s="1"/>
      <c r="V1058" s="1"/>
      <c r="W1058" s="1"/>
      <c r="X1058" s="1"/>
      <c r="Y1058" s="1"/>
      <c r="Z1058" s="1"/>
      <c r="AA1058" s="1"/>
      <c r="AB1058" s="1"/>
      <c r="AC1058" s="1"/>
      <c r="AD1058" s="50"/>
      <c r="AE1058" s="1"/>
      <c r="AL1058" s="3"/>
      <c r="AM1058" s="3"/>
      <c r="AN1058" s="1"/>
      <c r="AO1058" s="1"/>
      <c r="AP1058" s="1"/>
      <c r="AQ1058" s="1"/>
      <c r="AR1058" s="1"/>
      <c r="AS1058" s="1"/>
    </row>
    <row r="1059" spans="18:45" s="4" customFormat="1">
      <c r="R1059" s="1"/>
      <c r="S1059" s="1"/>
      <c r="T1059" s="1"/>
      <c r="U1059" s="1"/>
      <c r="V1059" s="1"/>
      <c r="W1059" s="1"/>
      <c r="X1059" s="1"/>
      <c r="Y1059" s="1"/>
      <c r="Z1059" s="1"/>
      <c r="AA1059" s="1"/>
      <c r="AB1059" s="1"/>
      <c r="AC1059" s="1"/>
      <c r="AD1059" s="50"/>
      <c r="AE1059" s="1"/>
      <c r="AL1059" s="3"/>
      <c r="AM1059" s="3"/>
      <c r="AN1059" s="1"/>
      <c r="AO1059" s="1"/>
      <c r="AP1059" s="1"/>
      <c r="AQ1059" s="1"/>
      <c r="AR1059" s="1"/>
      <c r="AS1059" s="1"/>
    </row>
    <row r="1060" spans="18:45" s="4" customFormat="1">
      <c r="R1060" s="1"/>
      <c r="S1060" s="1"/>
      <c r="T1060" s="1"/>
      <c r="U1060" s="1"/>
      <c r="V1060" s="1"/>
      <c r="W1060" s="1"/>
      <c r="X1060" s="1"/>
      <c r="Y1060" s="1"/>
      <c r="Z1060" s="1"/>
      <c r="AA1060" s="1"/>
      <c r="AB1060" s="1"/>
      <c r="AC1060" s="1"/>
      <c r="AD1060" s="50"/>
      <c r="AE1060" s="1"/>
      <c r="AL1060" s="3"/>
      <c r="AM1060" s="3"/>
      <c r="AN1060" s="1"/>
      <c r="AO1060" s="1"/>
      <c r="AP1060" s="1"/>
      <c r="AQ1060" s="1"/>
      <c r="AR1060" s="1"/>
      <c r="AS1060" s="1"/>
    </row>
    <row r="1061" spans="18:45" s="4" customFormat="1">
      <c r="R1061" s="1"/>
      <c r="S1061" s="1"/>
      <c r="T1061" s="1"/>
      <c r="U1061" s="1"/>
      <c r="V1061" s="1"/>
      <c r="W1061" s="1"/>
      <c r="X1061" s="1"/>
      <c r="Y1061" s="1"/>
      <c r="Z1061" s="1"/>
      <c r="AA1061" s="1"/>
      <c r="AB1061" s="1"/>
      <c r="AC1061" s="1"/>
      <c r="AD1061" s="50"/>
      <c r="AE1061" s="1"/>
      <c r="AL1061" s="3"/>
      <c r="AM1061" s="3"/>
      <c r="AN1061" s="1"/>
      <c r="AO1061" s="1"/>
      <c r="AP1061" s="1"/>
      <c r="AQ1061" s="1"/>
      <c r="AR1061" s="1"/>
      <c r="AS1061" s="1"/>
    </row>
    <row r="1062" spans="18:45" s="4" customFormat="1">
      <c r="R1062" s="1"/>
      <c r="S1062" s="1"/>
      <c r="T1062" s="1"/>
      <c r="U1062" s="1"/>
      <c r="V1062" s="1"/>
      <c r="W1062" s="1"/>
      <c r="X1062" s="1"/>
      <c r="Y1062" s="1"/>
      <c r="Z1062" s="1"/>
      <c r="AA1062" s="1"/>
      <c r="AB1062" s="1"/>
      <c r="AC1062" s="1"/>
      <c r="AD1062" s="50"/>
      <c r="AE1062" s="1"/>
      <c r="AL1062" s="3"/>
      <c r="AM1062" s="3"/>
      <c r="AN1062" s="1"/>
      <c r="AO1062" s="1"/>
      <c r="AP1062" s="1"/>
      <c r="AQ1062" s="1"/>
      <c r="AR1062" s="1"/>
      <c r="AS1062" s="1"/>
    </row>
    <row r="1063" spans="18:45" s="4" customFormat="1">
      <c r="R1063" s="1"/>
      <c r="S1063" s="1"/>
      <c r="T1063" s="1"/>
      <c r="U1063" s="1"/>
      <c r="V1063" s="1"/>
      <c r="W1063" s="1"/>
      <c r="X1063" s="1"/>
      <c r="Y1063" s="1"/>
      <c r="Z1063" s="1"/>
      <c r="AA1063" s="1"/>
      <c r="AB1063" s="1"/>
      <c r="AC1063" s="1"/>
      <c r="AD1063" s="50"/>
      <c r="AE1063" s="1"/>
      <c r="AL1063" s="3"/>
      <c r="AM1063" s="3"/>
      <c r="AN1063" s="1"/>
      <c r="AO1063" s="1"/>
      <c r="AP1063" s="1"/>
      <c r="AQ1063" s="1"/>
      <c r="AR1063" s="1"/>
      <c r="AS1063" s="1"/>
    </row>
    <row r="1064" spans="18:45" s="4" customFormat="1">
      <c r="R1064" s="1"/>
      <c r="S1064" s="1"/>
      <c r="T1064" s="1"/>
      <c r="U1064" s="1"/>
      <c r="V1064" s="1"/>
      <c r="W1064" s="1"/>
      <c r="X1064" s="1"/>
      <c r="Y1064" s="1"/>
      <c r="Z1064" s="1"/>
      <c r="AA1064" s="1"/>
      <c r="AB1064" s="1"/>
      <c r="AC1064" s="1"/>
      <c r="AD1064" s="50"/>
      <c r="AE1064" s="1"/>
      <c r="AL1064" s="3"/>
      <c r="AM1064" s="3"/>
      <c r="AN1064" s="1"/>
      <c r="AO1064" s="1"/>
      <c r="AP1064" s="1"/>
      <c r="AQ1064" s="1"/>
      <c r="AR1064" s="1"/>
      <c r="AS1064" s="1"/>
    </row>
    <row r="1065" spans="18:45" s="4" customFormat="1">
      <c r="R1065" s="1"/>
      <c r="S1065" s="1"/>
      <c r="T1065" s="1"/>
      <c r="U1065" s="1"/>
      <c r="V1065" s="1"/>
      <c r="W1065" s="1"/>
      <c r="X1065" s="1"/>
      <c r="Y1065" s="1"/>
      <c r="Z1065" s="1"/>
      <c r="AA1065" s="1"/>
      <c r="AB1065" s="1"/>
      <c r="AC1065" s="1"/>
      <c r="AD1065" s="50"/>
      <c r="AE1065" s="1"/>
      <c r="AL1065" s="3"/>
      <c r="AM1065" s="3"/>
      <c r="AN1065" s="1"/>
      <c r="AO1065" s="1"/>
      <c r="AP1065" s="1"/>
      <c r="AQ1065" s="1"/>
      <c r="AR1065" s="1"/>
      <c r="AS1065" s="1"/>
    </row>
    <row r="1066" spans="18:45" s="4" customFormat="1">
      <c r="R1066" s="1"/>
      <c r="S1066" s="1"/>
      <c r="T1066" s="1"/>
      <c r="U1066" s="1"/>
      <c r="V1066" s="1"/>
      <c r="W1066" s="1"/>
      <c r="X1066" s="1"/>
      <c r="Y1066" s="1"/>
      <c r="Z1066" s="1"/>
      <c r="AA1066" s="1"/>
      <c r="AB1066" s="1"/>
      <c r="AC1066" s="1"/>
      <c r="AD1066" s="50"/>
      <c r="AE1066" s="1"/>
      <c r="AL1066" s="3"/>
      <c r="AM1066" s="3"/>
      <c r="AN1066" s="1"/>
      <c r="AO1066" s="1"/>
      <c r="AP1066" s="1"/>
      <c r="AQ1066" s="1"/>
      <c r="AR1066" s="1"/>
      <c r="AS1066" s="1"/>
    </row>
    <row r="1067" spans="18:45" s="4" customFormat="1">
      <c r="R1067" s="1"/>
      <c r="S1067" s="1"/>
      <c r="T1067" s="1"/>
      <c r="U1067" s="1"/>
      <c r="V1067" s="1"/>
      <c r="W1067" s="1"/>
      <c r="X1067" s="1"/>
      <c r="Y1067" s="1"/>
      <c r="Z1067" s="1"/>
      <c r="AA1067" s="1"/>
      <c r="AB1067" s="1"/>
      <c r="AC1067" s="1"/>
      <c r="AD1067" s="50"/>
      <c r="AE1067" s="1"/>
      <c r="AL1067" s="3"/>
      <c r="AM1067" s="3"/>
      <c r="AN1067" s="1"/>
      <c r="AO1067" s="1"/>
      <c r="AP1067" s="1"/>
      <c r="AQ1067" s="1"/>
      <c r="AR1067" s="1"/>
      <c r="AS1067" s="1"/>
    </row>
    <row r="1068" spans="18:45" s="4" customFormat="1">
      <c r="R1068" s="1"/>
      <c r="S1068" s="1"/>
      <c r="T1068" s="1"/>
      <c r="U1068" s="1"/>
      <c r="V1068" s="1"/>
      <c r="W1068" s="1"/>
      <c r="X1068" s="1"/>
      <c r="Y1068" s="1"/>
      <c r="Z1068" s="1"/>
      <c r="AA1068" s="1"/>
      <c r="AB1068" s="1"/>
      <c r="AC1068" s="1"/>
      <c r="AD1068" s="50"/>
      <c r="AE1068" s="1"/>
      <c r="AL1068" s="3"/>
      <c r="AM1068" s="3"/>
      <c r="AN1068" s="1"/>
      <c r="AO1068" s="1"/>
      <c r="AP1068" s="1"/>
      <c r="AQ1068" s="1"/>
      <c r="AR1068" s="1"/>
      <c r="AS1068" s="1"/>
    </row>
    <row r="1069" spans="18:45" s="4" customFormat="1">
      <c r="R1069" s="1"/>
      <c r="S1069" s="1"/>
      <c r="T1069" s="1"/>
      <c r="U1069" s="1"/>
      <c r="V1069" s="1"/>
      <c r="W1069" s="1"/>
      <c r="X1069" s="1"/>
      <c r="Y1069" s="1"/>
      <c r="Z1069" s="1"/>
      <c r="AA1069" s="1"/>
      <c r="AB1069" s="1"/>
      <c r="AC1069" s="1"/>
      <c r="AD1069" s="50"/>
      <c r="AE1069" s="1"/>
      <c r="AL1069" s="3"/>
      <c r="AM1069" s="3"/>
      <c r="AN1069" s="1"/>
      <c r="AO1069" s="1"/>
      <c r="AP1069" s="1"/>
      <c r="AQ1069" s="1"/>
      <c r="AR1069" s="1"/>
      <c r="AS1069" s="1"/>
    </row>
    <row r="1070" spans="18:45" s="4" customFormat="1">
      <c r="R1070" s="1"/>
      <c r="S1070" s="1"/>
      <c r="T1070" s="1"/>
      <c r="U1070" s="1"/>
      <c r="V1070" s="1"/>
      <c r="W1070" s="1"/>
      <c r="X1070" s="1"/>
      <c r="Y1070" s="1"/>
      <c r="Z1070" s="1"/>
      <c r="AA1070" s="1"/>
      <c r="AB1070" s="1"/>
      <c r="AC1070" s="1"/>
      <c r="AD1070" s="50"/>
      <c r="AE1070" s="1"/>
      <c r="AL1070" s="3"/>
      <c r="AM1070" s="3"/>
      <c r="AN1070" s="1"/>
      <c r="AO1070" s="1"/>
      <c r="AP1070" s="1"/>
      <c r="AQ1070" s="1"/>
      <c r="AR1070" s="1"/>
      <c r="AS1070" s="1"/>
    </row>
    <row r="1071" spans="18:45" s="4" customFormat="1">
      <c r="R1071" s="1"/>
      <c r="S1071" s="1"/>
      <c r="T1071" s="1"/>
      <c r="U1071" s="1"/>
      <c r="V1071" s="1"/>
      <c r="W1071" s="1"/>
      <c r="X1071" s="1"/>
      <c r="Y1071" s="1"/>
      <c r="Z1071" s="1"/>
      <c r="AA1071" s="1"/>
      <c r="AB1071" s="1"/>
      <c r="AC1071" s="1"/>
      <c r="AD1071" s="50"/>
      <c r="AE1071" s="1"/>
      <c r="AL1071" s="3"/>
      <c r="AM1071" s="3"/>
      <c r="AN1071" s="1"/>
      <c r="AO1071" s="1"/>
      <c r="AP1071" s="1"/>
      <c r="AQ1071" s="1"/>
      <c r="AR1071" s="1"/>
      <c r="AS1071" s="1"/>
    </row>
    <row r="1072" spans="18:45" s="4" customFormat="1">
      <c r="R1072" s="1"/>
      <c r="S1072" s="1"/>
      <c r="T1072" s="1"/>
      <c r="U1072" s="1"/>
      <c r="V1072" s="1"/>
      <c r="W1072" s="1"/>
      <c r="X1072" s="1"/>
      <c r="Y1072" s="1"/>
      <c r="Z1072" s="1"/>
      <c r="AA1072" s="1"/>
      <c r="AB1072" s="1"/>
      <c r="AC1072" s="1"/>
      <c r="AD1072" s="50"/>
      <c r="AE1072" s="1"/>
      <c r="AL1072" s="3"/>
      <c r="AM1072" s="3"/>
      <c r="AN1072" s="1"/>
      <c r="AO1072" s="1"/>
      <c r="AP1072" s="1"/>
      <c r="AQ1072" s="1"/>
      <c r="AR1072" s="1"/>
      <c r="AS1072" s="1"/>
    </row>
    <row r="1073" spans="18:45" s="4" customFormat="1">
      <c r="R1073" s="1"/>
      <c r="S1073" s="1"/>
      <c r="T1073" s="1"/>
      <c r="U1073" s="1"/>
      <c r="V1073" s="1"/>
      <c r="W1073" s="1"/>
      <c r="X1073" s="1"/>
      <c r="Y1073" s="1"/>
      <c r="Z1073" s="1"/>
      <c r="AA1073" s="1"/>
      <c r="AB1073" s="1"/>
      <c r="AC1073" s="1"/>
      <c r="AD1073" s="50"/>
      <c r="AE1073" s="1"/>
      <c r="AL1073" s="3"/>
      <c r="AM1073" s="3"/>
      <c r="AN1073" s="1"/>
      <c r="AO1073" s="1"/>
      <c r="AP1073" s="1"/>
      <c r="AQ1073" s="1"/>
      <c r="AR1073" s="1"/>
      <c r="AS1073" s="1"/>
    </row>
    <row r="1074" spans="18:45" s="4" customFormat="1">
      <c r="R1074" s="1"/>
      <c r="S1074" s="1"/>
      <c r="T1074" s="1"/>
      <c r="U1074" s="1"/>
      <c r="V1074" s="1"/>
      <c r="W1074" s="1"/>
      <c r="X1074" s="1"/>
      <c r="Y1074" s="1"/>
      <c r="Z1074" s="1"/>
      <c r="AA1074" s="1"/>
      <c r="AB1074" s="1"/>
      <c r="AC1074" s="1"/>
      <c r="AD1074" s="50"/>
      <c r="AE1074" s="1"/>
      <c r="AL1074" s="3"/>
      <c r="AM1074" s="3"/>
      <c r="AN1074" s="1"/>
      <c r="AO1074" s="1"/>
      <c r="AP1074" s="1"/>
      <c r="AQ1074" s="1"/>
      <c r="AR1074" s="1"/>
      <c r="AS1074" s="1"/>
    </row>
    <row r="1075" spans="18:45" s="4" customFormat="1">
      <c r="R1075" s="1"/>
      <c r="S1075" s="1"/>
      <c r="T1075" s="1"/>
      <c r="U1075" s="1"/>
      <c r="V1075" s="1"/>
      <c r="W1075" s="1"/>
      <c r="X1075" s="1"/>
      <c r="Y1075" s="1"/>
      <c r="Z1075" s="1"/>
      <c r="AA1075" s="1"/>
      <c r="AB1075" s="1"/>
      <c r="AC1075" s="1"/>
      <c r="AD1075" s="50"/>
      <c r="AE1075" s="1"/>
      <c r="AL1075" s="3"/>
      <c r="AM1075" s="3"/>
      <c r="AN1075" s="1"/>
      <c r="AO1075" s="1"/>
      <c r="AP1075" s="1"/>
      <c r="AQ1075" s="1"/>
      <c r="AR1075" s="1"/>
      <c r="AS1075" s="1"/>
    </row>
    <row r="1076" spans="18:45" s="4" customFormat="1">
      <c r="R1076" s="1"/>
      <c r="S1076" s="1"/>
      <c r="T1076" s="1"/>
      <c r="U1076" s="1"/>
      <c r="V1076" s="1"/>
      <c r="W1076" s="1"/>
      <c r="X1076" s="1"/>
      <c r="Y1076" s="1"/>
      <c r="Z1076" s="1"/>
      <c r="AA1076" s="1"/>
      <c r="AB1076" s="1"/>
      <c r="AC1076" s="1"/>
      <c r="AD1076" s="50"/>
      <c r="AE1076" s="1"/>
      <c r="AL1076" s="3"/>
      <c r="AM1076" s="3"/>
      <c r="AN1076" s="1"/>
      <c r="AO1076" s="1"/>
      <c r="AP1076" s="1"/>
      <c r="AQ1076" s="1"/>
      <c r="AR1076" s="1"/>
      <c r="AS1076" s="1"/>
    </row>
    <row r="1077" spans="18:45" s="4" customFormat="1">
      <c r="R1077" s="1"/>
      <c r="S1077" s="1"/>
      <c r="T1077" s="1"/>
      <c r="U1077" s="1"/>
      <c r="V1077" s="1"/>
      <c r="W1077" s="1"/>
      <c r="X1077" s="1"/>
      <c r="Y1077" s="1"/>
      <c r="Z1077" s="1"/>
      <c r="AA1077" s="1"/>
      <c r="AB1077" s="1"/>
      <c r="AC1077" s="1"/>
      <c r="AD1077" s="50"/>
      <c r="AE1077" s="1"/>
      <c r="AL1077" s="3"/>
      <c r="AM1077" s="3"/>
      <c r="AN1077" s="1"/>
      <c r="AO1077" s="1"/>
      <c r="AP1077" s="1"/>
      <c r="AQ1077" s="1"/>
      <c r="AR1077" s="1"/>
      <c r="AS1077" s="1"/>
    </row>
    <row r="1078" spans="18:45" s="4" customFormat="1">
      <c r="R1078" s="1"/>
      <c r="S1078" s="1"/>
      <c r="T1078" s="1"/>
      <c r="U1078" s="1"/>
      <c r="V1078" s="1"/>
      <c r="W1078" s="1"/>
      <c r="X1078" s="1"/>
      <c r="Y1078" s="1"/>
      <c r="Z1078" s="1"/>
      <c r="AA1078" s="1"/>
      <c r="AB1078" s="1"/>
      <c r="AC1078" s="1"/>
      <c r="AD1078" s="50"/>
      <c r="AE1078" s="1"/>
      <c r="AL1078" s="3"/>
      <c r="AM1078" s="3"/>
      <c r="AN1078" s="1"/>
      <c r="AO1078" s="1"/>
      <c r="AP1078" s="1"/>
      <c r="AQ1078" s="1"/>
      <c r="AR1078" s="1"/>
      <c r="AS1078" s="1"/>
    </row>
    <row r="1079" spans="18:45" s="4" customFormat="1">
      <c r="R1079" s="1"/>
      <c r="S1079" s="1"/>
      <c r="T1079" s="1"/>
      <c r="U1079" s="1"/>
      <c r="V1079" s="1"/>
      <c r="W1079" s="1"/>
      <c r="X1079" s="1"/>
      <c r="Y1079" s="1"/>
      <c r="Z1079" s="1"/>
      <c r="AA1079" s="1"/>
      <c r="AB1079" s="1"/>
      <c r="AC1079" s="1"/>
      <c r="AD1079" s="50"/>
      <c r="AE1079" s="1"/>
      <c r="AL1079" s="3"/>
      <c r="AM1079" s="3"/>
      <c r="AN1079" s="1"/>
      <c r="AO1079" s="1"/>
      <c r="AP1079" s="1"/>
      <c r="AQ1079" s="1"/>
      <c r="AR1079" s="1"/>
      <c r="AS1079" s="1"/>
    </row>
    <row r="1080" spans="18:45" s="4" customFormat="1">
      <c r="R1080" s="1"/>
      <c r="S1080" s="1"/>
      <c r="T1080" s="1"/>
      <c r="U1080" s="1"/>
      <c r="V1080" s="1"/>
      <c r="W1080" s="1"/>
      <c r="X1080" s="1"/>
      <c r="Y1080" s="1"/>
      <c r="Z1080" s="1"/>
      <c r="AA1080" s="1"/>
      <c r="AB1080" s="1"/>
      <c r="AC1080" s="1"/>
      <c r="AD1080" s="50"/>
      <c r="AE1080" s="1"/>
      <c r="AL1080" s="3"/>
      <c r="AM1080" s="3"/>
      <c r="AN1080" s="1"/>
      <c r="AO1080" s="1"/>
      <c r="AP1080" s="1"/>
      <c r="AQ1080" s="1"/>
      <c r="AR1080" s="1"/>
      <c r="AS1080" s="1"/>
    </row>
    <row r="1081" spans="18:45" s="4" customFormat="1">
      <c r="R1081" s="1"/>
      <c r="S1081" s="1"/>
      <c r="T1081" s="1"/>
      <c r="U1081" s="1"/>
      <c r="V1081" s="1"/>
      <c r="W1081" s="1"/>
      <c r="X1081" s="1"/>
      <c r="Y1081" s="1"/>
      <c r="Z1081" s="1"/>
      <c r="AA1081" s="1"/>
      <c r="AB1081" s="1"/>
      <c r="AC1081" s="1"/>
      <c r="AD1081" s="50"/>
      <c r="AE1081" s="1"/>
      <c r="AL1081" s="3"/>
      <c r="AM1081" s="3"/>
      <c r="AN1081" s="1"/>
      <c r="AO1081" s="1"/>
      <c r="AP1081" s="1"/>
      <c r="AQ1081" s="1"/>
      <c r="AR1081" s="1"/>
      <c r="AS1081" s="1"/>
    </row>
    <row r="1082" spans="18:45" s="4" customFormat="1">
      <c r="R1082" s="1"/>
      <c r="S1082" s="1"/>
      <c r="T1082" s="1"/>
      <c r="U1082" s="1"/>
      <c r="V1082" s="1"/>
      <c r="W1082" s="1"/>
      <c r="X1082" s="1"/>
      <c r="Y1082" s="1"/>
      <c r="Z1082" s="1"/>
      <c r="AA1082" s="1"/>
      <c r="AB1082" s="1"/>
      <c r="AC1082" s="1"/>
      <c r="AD1082" s="50"/>
      <c r="AE1082" s="1"/>
      <c r="AL1082" s="3"/>
      <c r="AM1082" s="3"/>
      <c r="AN1082" s="1"/>
      <c r="AO1082" s="1"/>
      <c r="AP1082" s="1"/>
      <c r="AQ1082" s="1"/>
      <c r="AR1082" s="1"/>
      <c r="AS1082" s="1"/>
    </row>
    <row r="1083" spans="18:45" s="4" customFormat="1">
      <c r="R1083" s="1"/>
      <c r="S1083" s="1"/>
      <c r="T1083" s="1"/>
      <c r="U1083" s="1"/>
      <c r="V1083" s="1"/>
      <c r="W1083" s="1"/>
      <c r="X1083" s="1"/>
      <c r="Y1083" s="1"/>
      <c r="Z1083" s="1"/>
      <c r="AA1083" s="1"/>
      <c r="AB1083" s="1"/>
      <c r="AC1083" s="1"/>
      <c r="AD1083" s="50"/>
      <c r="AE1083" s="1"/>
      <c r="AL1083" s="3"/>
      <c r="AM1083" s="3"/>
      <c r="AN1083" s="1"/>
      <c r="AO1083" s="1"/>
      <c r="AP1083" s="1"/>
      <c r="AQ1083" s="1"/>
      <c r="AR1083" s="1"/>
      <c r="AS1083" s="1"/>
    </row>
    <row r="1084" spans="18:45" s="4" customFormat="1">
      <c r="R1084" s="1"/>
      <c r="S1084" s="1"/>
      <c r="T1084" s="1"/>
      <c r="U1084" s="1"/>
      <c r="V1084" s="1"/>
      <c r="W1084" s="1"/>
      <c r="X1084" s="1"/>
      <c r="Y1084" s="1"/>
      <c r="Z1084" s="1"/>
      <c r="AA1084" s="1"/>
      <c r="AB1084" s="1"/>
      <c r="AC1084" s="1"/>
      <c r="AD1084" s="50"/>
      <c r="AE1084" s="1"/>
      <c r="AL1084" s="3"/>
      <c r="AM1084" s="3"/>
      <c r="AN1084" s="1"/>
      <c r="AO1084" s="1"/>
      <c r="AP1084" s="1"/>
      <c r="AQ1084" s="1"/>
      <c r="AR1084" s="1"/>
      <c r="AS1084" s="1"/>
    </row>
    <row r="1085" spans="18:45" s="4" customFormat="1">
      <c r="R1085" s="1"/>
      <c r="S1085" s="1"/>
      <c r="T1085" s="1"/>
      <c r="U1085" s="1"/>
      <c r="V1085" s="1"/>
      <c r="W1085" s="1"/>
      <c r="X1085" s="1"/>
      <c r="Y1085" s="1"/>
      <c r="Z1085" s="1"/>
      <c r="AA1085" s="1"/>
      <c r="AB1085" s="1"/>
      <c r="AC1085" s="1"/>
      <c r="AD1085" s="50"/>
      <c r="AE1085" s="1"/>
      <c r="AL1085" s="3"/>
      <c r="AM1085" s="3"/>
      <c r="AN1085" s="1"/>
      <c r="AO1085" s="1"/>
      <c r="AP1085" s="1"/>
      <c r="AQ1085" s="1"/>
      <c r="AR1085" s="1"/>
      <c r="AS1085" s="1"/>
    </row>
    <row r="1086" spans="18:45" s="4" customFormat="1">
      <c r="R1086" s="1"/>
      <c r="S1086" s="1"/>
      <c r="T1086" s="1"/>
      <c r="U1086" s="1"/>
      <c r="V1086" s="1"/>
      <c r="W1086" s="1"/>
      <c r="X1086" s="1"/>
      <c r="Y1086" s="1"/>
      <c r="Z1086" s="1"/>
      <c r="AA1086" s="1"/>
      <c r="AB1086" s="1"/>
      <c r="AC1086" s="1"/>
      <c r="AD1086" s="50"/>
      <c r="AE1086" s="1"/>
      <c r="AL1086" s="3"/>
      <c r="AM1086" s="3"/>
      <c r="AN1086" s="1"/>
      <c r="AO1086" s="1"/>
      <c r="AP1086" s="1"/>
      <c r="AQ1086" s="1"/>
      <c r="AR1086" s="1"/>
      <c r="AS1086" s="1"/>
    </row>
    <row r="1087" spans="18:45" s="4" customFormat="1">
      <c r="R1087" s="1"/>
      <c r="S1087" s="1"/>
      <c r="T1087" s="1"/>
      <c r="U1087" s="1"/>
      <c r="V1087" s="1"/>
      <c r="W1087" s="1"/>
      <c r="X1087" s="1"/>
      <c r="Y1087" s="1"/>
      <c r="Z1087" s="1"/>
      <c r="AA1087" s="1"/>
      <c r="AB1087" s="1"/>
      <c r="AC1087" s="1"/>
      <c r="AD1087" s="50"/>
      <c r="AE1087" s="1"/>
      <c r="AL1087" s="3"/>
      <c r="AM1087" s="3"/>
      <c r="AN1087" s="1"/>
      <c r="AO1087" s="1"/>
      <c r="AP1087" s="1"/>
      <c r="AQ1087" s="1"/>
      <c r="AR1087" s="1"/>
      <c r="AS1087" s="1"/>
    </row>
    <row r="1088" spans="18:45" s="4" customFormat="1">
      <c r="R1088" s="1"/>
      <c r="S1088" s="1"/>
      <c r="T1088" s="1"/>
      <c r="U1088" s="1"/>
      <c r="V1088" s="1"/>
      <c r="W1088" s="1"/>
      <c r="X1088" s="1"/>
      <c r="Y1088" s="1"/>
      <c r="Z1088" s="1"/>
      <c r="AA1088" s="1"/>
      <c r="AB1088" s="1"/>
      <c r="AC1088" s="1"/>
      <c r="AD1088" s="50"/>
      <c r="AE1088" s="1"/>
      <c r="AL1088" s="3"/>
      <c r="AM1088" s="3"/>
      <c r="AN1088" s="1"/>
      <c r="AO1088" s="1"/>
      <c r="AP1088" s="1"/>
      <c r="AQ1088" s="1"/>
      <c r="AR1088" s="1"/>
      <c r="AS1088" s="1"/>
    </row>
    <row r="1089" spans="18:45" s="4" customFormat="1">
      <c r="R1089" s="1"/>
      <c r="S1089" s="1"/>
      <c r="T1089" s="1"/>
      <c r="U1089" s="1"/>
      <c r="V1089" s="1"/>
      <c r="W1089" s="1"/>
      <c r="X1089" s="1"/>
      <c r="Y1089" s="1"/>
      <c r="Z1089" s="1"/>
      <c r="AA1089" s="1"/>
      <c r="AB1089" s="1"/>
      <c r="AC1089" s="1"/>
      <c r="AD1089" s="50"/>
      <c r="AE1089" s="1"/>
      <c r="AL1089" s="3"/>
      <c r="AM1089" s="3"/>
      <c r="AN1089" s="1"/>
      <c r="AO1089" s="1"/>
      <c r="AP1089" s="1"/>
      <c r="AQ1089" s="1"/>
      <c r="AR1089" s="1"/>
      <c r="AS1089" s="1"/>
    </row>
    <row r="1090" spans="18:45" s="4" customFormat="1">
      <c r="R1090" s="1"/>
      <c r="S1090" s="1"/>
      <c r="T1090" s="1"/>
      <c r="U1090" s="1"/>
      <c r="V1090" s="1"/>
      <c r="W1090" s="1"/>
      <c r="X1090" s="1"/>
      <c r="Y1090" s="1"/>
      <c r="Z1090" s="1"/>
      <c r="AA1090" s="1"/>
      <c r="AB1090" s="1"/>
      <c r="AC1090" s="1"/>
      <c r="AD1090" s="50"/>
      <c r="AE1090" s="1"/>
      <c r="AL1090" s="3"/>
      <c r="AM1090" s="3"/>
      <c r="AN1090" s="1"/>
      <c r="AO1090" s="1"/>
      <c r="AP1090" s="1"/>
      <c r="AQ1090" s="1"/>
      <c r="AR1090" s="1"/>
      <c r="AS1090" s="1"/>
    </row>
    <row r="1091" spans="18:45" s="4" customFormat="1">
      <c r="R1091" s="1"/>
      <c r="S1091" s="1"/>
      <c r="T1091" s="1"/>
      <c r="U1091" s="1"/>
      <c r="V1091" s="1"/>
      <c r="W1091" s="1"/>
      <c r="X1091" s="1"/>
      <c r="Y1091" s="1"/>
      <c r="Z1091" s="1"/>
      <c r="AA1091" s="1"/>
      <c r="AB1091" s="1"/>
      <c r="AC1091" s="1"/>
      <c r="AD1091" s="50"/>
      <c r="AE1091" s="1"/>
      <c r="AL1091" s="3"/>
      <c r="AM1091" s="3"/>
      <c r="AN1091" s="1"/>
      <c r="AO1091" s="1"/>
      <c r="AP1091" s="1"/>
      <c r="AQ1091" s="1"/>
      <c r="AR1091" s="1"/>
      <c r="AS1091" s="1"/>
    </row>
    <row r="1092" spans="18:45" s="4" customFormat="1">
      <c r="R1092" s="1"/>
      <c r="S1092" s="1"/>
      <c r="T1092" s="1"/>
      <c r="U1092" s="1"/>
      <c r="V1092" s="1"/>
      <c r="W1092" s="1"/>
      <c r="X1092" s="1"/>
      <c r="Y1092" s="1"/>
      <c r="Z1092" s="1"/>
      <c r="AA1092" s="1"/>
      <c r="AB1092" s="1"/>
      <c r="AC1092" s="1"/>
      <c r="AD1092" s="50"/>
      <c r="AE1092" s="1"/>
      <c r="AL1092" s="3"/>
      <c r="AM1092" s="3"/>
      <c r="AN1092" s="1"/>
      <c r="AO1092" s="1"/>
      <c r="AP1092" s="1"/>
      <c r="AQ1092" s="1"/>
      <c r="AR1092" s="1"/>
      <c r="AS1092" s="1"/>
    </row>
    <row r="1093" spans="18:45" s="4" customFormat="1">
      <c r="R1093" s="1"/>
      <c r="S1093" s="1"/>
      <c r="T1093" s="1"/>
      <c r="U1093" s="1"/>
      <c r="V1093" s="1"/>
      <c r="W1093" s="1"/>
      <c r="X1093" s="1"/>
      <c r="Y1093" s="1"/>
      <c r="Z1093" s="1"/>
      <c r="AA1093" s="1"/>
      <c r="AB1093" s="1"/>
      <c r="AC1093" s="1"/>
      <c r="AD1093" s="50"/>
      <c r="AE1093" s="1"/>
      <c r="AL1093" s="3"/>
      <c r="AM1093" s="3"/>
      <c r="AN1093" s="1"/>
      <c r="AO1093" s="1"/>
      <c r="AP1093" s="1"/>
      <c r="AQ1093" s="1"/>
      <c r="AR1093" s="1"/>
      <c r="AS1093" s="1"/>
    </row>
    <row r="1094" spans="18:45" s="4" customFormat="1">
      <c r="R1094" s="1"/>
      <c r="S1094" s="1"/>
      <c r="T1094" s="1"/>
      <c r="U1094" s="1"/>
      <c r="V1094" s="1"/>
      <c r="W1094" s="1"/>
      <c r="X1094" s="1"/>
      <c r="Y1094" s="1"/>
      <c r="Z1094" s="1"/>
      <c r="AA1094" s="1"/>
      <c r="AB1094" s="1"/>
      <c r="AC1094" s="1"/>
      <c r="AD1094" s="50"/>
      <c r="AE1094" s="1"/>
      <c r="AL1094" s="3"/>
      <c r="AM1094" s="3"/>
      <c r="AN1094" s="1"/>
      <c r="AO1094" s="1"/>
      <c r="AP1094" s="1"/>
      <c r="AQ1094" s="1"/>
      <c r="AR1094" s="1"/>
      <c r="AS1094" s="1"/>
    </row>
    <row r="1095" spans="18:45" s="4" customFormat="1">
      <c r="R1095" s="1"/>
      <c r="S1095" s="1"/>
      <c r="T1095" s="1"/>
      <c r="U1095" s="1"/>
      <c r="V1095" s="1"/>
      <c r="W1095" s="1"/>
      <c r="X1095" s="1"/>
      <c r="Y1095" s="1"/>
      <c r="Z1095" s="1"/>
      <c r="AA1095" s="1"/>
      <c r="AB1095" s="1"/>
      <c r="AC1095" s="1"/>
      <c r="AD1095" s="50"/>
      <c r="AE1095" s="1"/>
      <c r="AL1095" s="3"/>
      <c r="AM1095" s="3"/>
      <c r="AN1095" s="1"/>
      <c r="AO1095" s="1"/>
      <c r="AP1095" s="1"/>
      <c r="AQ1095" s="1"/>
      <c r="AR1095" s="1"/>
      <c r="AS1095" s="1"/>
    </row>
    <row r="1096" spans="18:45" s="4" customFormat="1">
      <c r="R1096" s="1"/>
      <c r="S1096" s="1"/>
      <c r="T1096" s="1"/>
      <c r="U1096" s="1"/>
      <c r="V1096" s="1"/>
      <c r="W1096" s="1"/>
      <c r="X1096" s="1"/>
      <c r="Y1096" s="1"/>
      <c r="Z1096" s="1"/>
      <c r="AA1096" s="1"/>
      <c r="AB1096" s="1"/>
      <c r="AC1096" s="1"/>
      <c r="AD1096" s="50"/>
      <c r="AE1096" s="1"/>
      <c r="AL1096" s="3"/>
      <c r="AM1096" s="3"/>
      <c r="AN1096" s="1"/>
      <c r="AO1096" s="1"/>
      <c r="AP1096" s="1"/>
      <c r="AQ1096" s="1"/>
      <c r="AR1096" s="1"/>
      <c r="AS1096" s="1"/>
    </row>
    <row r="1097" spans="18:45" s="4" customFormat="1">
      <c r="R1097" s="1"/>
      <c r="S1097" s="1"/>
      <c r="T1097" s="1"/>
      <c r="U1097" s="1"/>
      <c r="V1097" s="1"/>
      <c r="W1097" s="1"/>
      <c r="X1097" s="1"/>
      <c r="Y1097" s="1"/>
      <c r="Z1097" s="1"/>
      <c r="AA1097" s="1"/>
      <c r="AB1097" s="1"/>
      <c r="AC1097" s="1"/>
      <c r="AD1097" s="50"/>
      <c r="AE1097" s="1"/>
      <c r="AL1097" s="3"/>
      <c r="AM1097" s="3"/>
      <c r="AN1097" s="1"/>
      <c r="AO1097" s="1"/>
      <c r="AP1097" s="1"/>
      <c r="AQ1097" s="1"/>
      <c r="AR1097" s="1"/>
      <c r="AS1097" s="1"/>
    </row>
    <row r="1098" spans="18:45" s="4" customFormat="1">
      <c r="R1098" s="1"/>
      <c r="S1098" s="1"/>
      <c r="T1098" s="1"/>
      <c r="U1098" s="1"/>
      <c r="V1098" s="1"/>
      <c r="W1098" s="1"/>
      <c r="X1098" s="1"/>
      <c r="Y1098" s="1"/>
      <c r="Z1098" s="1"/>
      <c r="AA1098" s="1"/>
      <c r="AB1098" s="1"/>
      <c r="AC1098" s="1"/>
      <c r="AD1098" s="50"/>
      <c r="AE1098" s="1"/>
      <c r="AL1098" s="3"/>
      <c r="AM1098" s="3"/>
      <c r="AN1098" s="1"/>
      <c r="AO1098" s="1"/>
      <c r="AP1098" s="1"/>
      <c r="AQ1098" s="1"/>
      <c r="AR1098" s="1"/>
      <c r="AS1098" s="1"/>
    </row>
    <row r="1099" spans="18:45" s="4" customFormat="1">
      <c r="R1099" s="1"/>
      <c r="S1099" s="1"/>
      <c r="T1099" s="1"/>
      <c r="U1099" s="1"/>
      <c r="V1099" s="1"/>
      <c r="W1099" s="1"/>
      <c r="X1099" s="1"/>
      <c r="Y1099" s="1"/>
      <c r="Z1099" s="1"/>
      <c r="AA1099" s="1"/>
      <c r="AB1099" s="1"/>
      <c r="AC1099" s="1"/>
      <c r="AD1099" s="50"/>
      <c r="AE1099" s="1"/>
      <c r="AL1099" s="3"/>
      <c r="AM1099" s="3"/>
      <c r="AN1099" s="1"/>
      <c r="AO1099" s="1"/>
      <c r="AP1099" s="1"/>
      <c r="AQ1099" s="1"/>
      <c r="AR1099" s="1"/>
      <c r="AS1099" s="1"/>
    </row>
    <row r="1100" spans="18:45" s="4" customFormat="1">
      <c r="R1100" s="1"/>
      <c r="S1100" s="1"/>
      <c r="T1100" s="1"/>
      <c r="U1100" s="1"/>
      <c r="V1100" s="1"/>
      <c r="W1100" s="1"/>
      <c r="X1100" s="1"/>
      <c r="Y1100" s="1"/>
      <c r="Z1100" s="1"/>
      <c r="AA1100" s="1"/>
      <c r="AB1100" s="1"/>
      <c r="AC1100" s="1"/>
      <c r="AD1100" s="50"/>
      <c r="AE1100" s="1"/>
      <c r="AL1100" s="3"/>
      <c r="AM1100" s="3"/>
      <c r="AN1100" s="1"/>
      <c r="AO1100" s="1"/>
      <c r="AP1100" s="1"/>
      <c r="AQ1100" s="1"/>
      <c r="AR1100" s="1"/>
      <c r="AS1100" s="1"/>
    </row>
    <row r="1101" spans="18:45" s="4" customFormat="1">
      <c r="R1101" s="1"/>
      <c r="S1101" s="1"/>
      <c r="T1101" s="1"/>
      <c r="U1101" s="1"/>
      <c r="V1101" s="1"/>
      <c r="W1101" s="1"/>
      <c r="X1101" s="1"/>
      <c r="Y1101" s="1"/>
      <c r="Z1101" s="1"/>
      <c r="AA1101" s="1"/>
      <c r="AB1101" s="1"/>
      <c r="AC1101" s="1"/>
      <c r="AD1101" s="50"/>
      <c r="AE1101" s="1"/>
      <c r="AL1101" s="3"/>
      <c r="AM1101" s="3"/>
      <c r="AN1101" s="1"/>
      <c r="AO1101" s="1"/>
      <c r="AP1101" s="1"/>
      <c r="AQ1101" s="1"/>
      <c r="AR1101" s="1"/>
      <c r="AS1101" s="1"/>
    </row>
    <row r="1102" spans="18:45" s="4" customFormat="1">
      <c r="R1102" s="1"/>
      <c r="S1102" s="1"/>
      <c r="T1102" s="1"/>
      <c r="U1102" s="1"/>
      <c r="V1102" s="1"/>
      <c r="W1102" s="1"/>
      <c r="X1102" s="1"/>
      <c r="Y1102" s="1"/>
      <c r="Z1102" s="1"/>
      <c r="AA1102" s="1"/>
      <c r="AB1102" s="1"/>
      <c r="AC1102" s="1"/>
      <c r="AD1102" s="50"/>
      <c r="AE1102" s="1"/>
      <c r="AL1102" s="3"/>
      <c r="AM1102" s="3"/>
      <c r="AN1102" s="1"/>
      <c r="AO1102" s="1"/>
      <c r="AP1102" s="1"/>
      <c r="AQ1102" s="1"/>
      <c r="AR1102" s="1"/>
      <c r="AS1102" s="1"/>
    </row>
    <row r="1103" spans="18:45" s="4" customFormat="1">
      <c r="R1103" s="1"/>
      <c r="S1103" s="1"/>
      <c r="T1103" s="1"/>
      <c r="U1103" s="1"/>
      <c r="V1103" s="1"/>
      <c r="W1103" s="1"/>
      <c r="X1103" s="1"/>
      <c r="Y1103" s="1"/>
      <c r="Z1103" s="1"/>
      <c r="AA1103" s="1"/>
      <c r="AB1103" s="1"/>
      <c r="AC1103" s="1"/>
      <c r="AD1103" s="50"/>
      <c r="AE1103" s="1"/>
      <c r="AL1103" s="3"/>
      <c r="AM1103" s="3"/>
      <c r="AN1103" s="1"/>
      <c r="AO1103" s="1"/>
      <c r="AP1103" s="1"/>
      <c r="AQ1103" s="1"/>
      <c r="AR1103" s="1"/>
      <c r="AS1103" s="1"/>
    </row>
    <row r="1104" spans="18:45" s="4" customFormat="1">
      <c r="R1104" s="1"/>
      <c r="S1104" s="1"/>
      <c r="T1104" s="1"/>
      <c r="U1104" s="1"/>
      <c r="V1104" s="1"/>
      <c r="W1104" s="1"/>
      <c r="X1104" s="1"/>
      <c r="Y1104" s="1"/>
      <c r="Z1104" s="1"/>
      <c r="AA1104" s="1"/>
      <c r="AB1104" s="1"/>
      <c r="AC1104" s="1"/>
      <c r="AD1104" s="50"/>
      <c r="AE1104" s="1"/>
      <c r="AL1104" s="3"/>
      <c r="AM1104" s="3"/>
      <c r="AN1104" s="1"/>
      <c r="AO1104" s="1"/>
      <c r="AP1104" s="1"/>
      <c r="AQ1104" s="1"/>
      <c r="AR1104" s="1"/>
      <c r="AS1104" s="1"/>
    </row>
    <row r="1105" spans="18:45" s="4" customFormat="1">
      <c r="R1105" s="1"/>
      <c r="S1105" s="1"/>
      <c r="T1105" s="1"/>
      <c r="U1105" s="1"/>
      <c r="V1105" s="1"/>
      <c r="W1105" s="1"/>
      <c r="X1105" s="1"/>
      <c r="Y1105" s="1"/>
      <c r="Z1105" s="1"/>
      <c r="AA1105" s="1"/>
      <c r="AB1105" s="1"/>
      <c r="AC1105" s="1"/>
      <c r="AD1105" s="50"/>
      <c r="AE1105" s="1"/>
      <c r="AL1105" s="3"/>
      <c r="AM1105" s="3"/>
      <c r="AN1105" s="1"/>
      <c r="AO1105" s="1"/>
      <c r="AP1105" s="1"/>
      <c r="AQ1105" s="1"/>
      <c r="AR1105" s="1"/>
      <c r="AS1105" s="1"/>
    </row>
    <row r="1106" spans="18:45" s="4" customFormat="1">
      <c r="R1106" s="1"/>
      <c r="S1106" s="1"/>
      <c r="T1106" s="1"/>
      <c r="U1106" s="1"/>
      <c r="V1106" s="1"/>
      <c r="W1106" s="1"/>
      <c r="X1106" s="1"/>
      <c r="Y1106" s="1"/>
      <c r="Z1106" s="1"/>
      <c r="AA1106" s="1"/>
      <c r="AB1106" s="1"/>
      <c r="AC1106" s="1"/>
      <c r="AD1106" s="50"/>
      <c r="AE1106" s="1"/>
      <c r="AL1106" s="3"/>
      <c r="AM1106" s="3"/>
      <c r="AN1106" s="1"/>
      <c r="AO1106" s="1"/>
      <c r="AP1106" s="1"/>
      <c r="AQ1106" s="1"/>
      <c r="AR1106" s="1"/>
      <c r="AS1106" s="1"/>
    </row>
    <row r="1107" spans="18:45" s="4" customFormat="1">
      <c r="R1107" s="1"/>
      <c r="S1107" s="1"/>
      <c r="T1107" s="1"/>
      <c r="U1107" s="1"/>
      <c r="V1107" s="1"/>
      <c r="W1107" s="1"/>
      <c r="X1107" s="1"/>
      <c r="Y1107" s="1"/>
      <c r="Z1107" s="1"/>
      <c r="AA1107" s="1"/>
      <c r="AB1107" s="1"/>
      <c r="AC1107" s="1"/>
      <c r="AD1107" s="50"/>
      <c r="AE1107" s="1"/>
      <c r="AL1107" s="3"/>
      <c r="AM1107" s="3"/>
      <c r="AN1107" s="1"/>
      <c r="AO1107" s="1"/>
      <c r="AP1107" s="1"/>
      <c r="AQ1107" s="1"/>
      <c r="AR1107" s="1"/>
      <c r="AS1107" s="1"/>
    </row>
    <row r="1108" spans="18:45" s="4" customFormat="1">
      <c r="R1108" s="1"/>
      <c r="S1108" s="1"/>
      <c r="T1108" s="1"/>
      <c r="U1108" s="1"/>
      <c r="V1108" s="1"/>
      <c r="W1108" s="1"/>
      <c r="X1108" s="1"/>
      <c r="Y1108" s="1"/>
      <c r="Z1108" s="1"/>
      <c r="AA1108" s="1"/>
      <c r="AB1108" s="1"/>
      <c r="AC1108" s="1"/>
      <c r="AD1108" s="50"/>
      <c r="AE1108" s="1"/>
      <c r="AL1108" s="3"/>
      <c r="AM1108" s="3"/>
      <c r="AN1108" s="1"/>
      <c r="AO1108" s="1"/>
      <c r="AP1108" s="1"/>
      <c r="AQ1108" s="1"/>
      <c r="AR1108" s="1"/>
      <c r="AS1108" s="1"/>
    </row>
    <row r="1109" spans="18:45" s="4" customFormat="1">
      <c r="R1109" s="1"/>
      <c r="S1109" s="1"/>
      <c r="T1109" s="1"/>
      <c r="U1109" s="1"/>
      <c r="V1109" s="1"/>
      <c r="W1109" s="1"/>
      <c r="X1109" s="1"/>
      <c r="Y1109" s="1"/>
      <c r="Z1109" s="1"/>
      <c r="AA1109" s="1"/>
      <c r="AB1109" s="1"/>
      <c r="AC1109" s="1"/>
      <c r="AD1109" s="50"/>
      <c r="AE1109" s="1"/>
      <c r="AL1109" s="3"/>
      <c r="AM1109" s="3"/>
      <c r="AN1109" s="1"/>
      <c r="AO1109" s="1"/>
      <c r="AP1109" s="1"/>
      <c r="AQ1109" s="1"/>
      <c r="AR1109" s="1"/>
      <c r="AS1109" s="1"/>
    </row>
    <row r="1110" spans="18:45" s="4" customFormat="1">
      <c r="R1110" s="1"/>
      <c r="S1110" s="1"/>
      <c r="T1110" s="1"/>
      <c r="U1110" s="1"/>
      <c r="V1110" s="1"/>
      <c r="W1110" s="1"/>
      <c r="X1110" s="1"/>
      <c r="Y1110" s="1"/>
      <c r="Z1110" s="1"/>
      <c r="AA1110" s="1"/>
      <c r="AB1110" s="1"/>
      <c r="AC1110" s="1"/>
      <c r="AD1110" s="50"/>
      <c r="AE1110" s="1"/>
      <c r="AL1110" s="3"/>
      <c r="AM1110" s="3"/>
      <c r="AN1110" s="1"/>
      <c r="AO1110" s="1"/>
      <c r="AP1110" s="1"/>
      <c r="AQ1110" s="1"/>
      <c r="AR1110" s="1"/>
      <c r="AS1110" s="1"/>
    </row>
    <row r="1111" spans="18:45" s="4" customFormat="1">
      <c r="R1111" s="1"/>
      <c r="S1111" s="1"/>
      <c r="T1111" s="1"/>
      <c r="U1111" s="1"/>
      <c r="V1111" s="1"/>
      <c r="W1111" s="1"/>
      <c r="X1111" s="1"/>
      <c r="Y1111" s="1"/>
      <c r="Z1111" s="1"/>
      <c r="AA1111" s="1"/>
      <c r="AB1111" s="1"/>
      <c r="AC1111" s="1"/>
      <c r="AD1111" s="50"/>
      <c r="AE1111" s="1"/>
      <c r="AL1111" s="3"/>
      <c r="AM1111" s="3"/>
      <c r="AN1111" s="1"/>
      <c r="AO1111" s="1"/>
      <c r="AP1111" s="1"/>
      <c r="AQ1111" s="1"/>
      <c r="AR1111" s="1"/>
      <c r="AS1111" s="1"/>
    </row>
    <row r="1112" spans="18:45" s="4" customFormat="1">
      <c r="R1112" s="1"/>
      <c r="S1112" s="1"/>
      <c r="T1112" s="1"/>
      <c r="U1112" s="1"/>
      <c r="V1112" s="1"/>
      <c r="W1112" s="1"/>
      <c r="X1112" s="1"/>
      <c r="Y1112" s="1"/>
      <c r="Z1112" s="1"/>
      <c r="AA1112" s="1"/>
      <c r="AB1112" s="1"/>
      <c r="AC1112" s="1"/>
      <c r="AD1112" s="50"/>
      <c r="AE1112" s="1"/>
      <c r="AL1112" s="3"/>
      <c r="AM1112" s="3"/>
      <c r="AN1112" s="1"/>
      <c r="AO1112" s="1"/>
      <c r="AP1112" s="1"/>
      <c r="AQ1112" s="1"/>
      <c r="AR1112" s="1"/>
      <c r="AS1112" s="1"/>
    </row>
    <row r="1113" spans="18:45" s="4" customFormat="1">
      <c r="R1113" s="1"/>
      <c r="S1113" s="1"/>
      <c r="T1113" s="1"/>
      <c r="U1113" s="1"/>
      <c r="V1113" s="1"/>
      <c r="W1113" s="1"/>
      <c r="X1113" s="1"/>
      <c r="Y1113" s="1"/>
      <c r="Z1113" s="1"/>
      <c r="AA1113" s="1"/>
      <c r="AB1113" s="1"/>
      <c r="AC1113" s="1"/>
      <c r="AD1113" s="50"/>
      <c r="AE1113" s="1"/>
      <c r="AL1113" s="3"/>
      <c r="AM1113" s="3"/>
      <c r="AN1113" s="1"/>
      <c r="AO1113" s="1"/>
      <c r="AP1113" s="1"/>
      <c r="AQ1113" s="1"/>
      <c r="AR1113" s="1"/>
      <c r="AS1113" s="1"/>
    </row>
    <row r="1114" spans="18:45" s="4" customFormat="1">
      <c r="R1114" s="1"/>
      <c r="S1114" s="1"/>
      <c r="T1114" s="1"/>
      <c r="U1114" s="1"/>
      <c r="V1114" s="1"/>
      <c r="W1114" s="1"/>
      <c r="X1114" s="1"/>
      <c r="Y1114" s="1"/>
      <c r="Z1114" s="1"/>
      <c r="AA1114" s="1"/>
      <c r="AB1114" s="1"/>
      <c r="AC1114" s="1"/>
      <c r="AD1114" s="50"/>
      <c r="AE1114" s="1"/>
      <c r="AL1114" s="3"/>
      <c r="AM1114" s="3"/>
      <c r="AN1114" s="1"/>
      <c r="AO1114" s="1"/>
      <c r="AP1114" s="1"/>
      <c r="AQ1114" s="1"/>
      <c r="AR1114" s="1"/>
      <c r="AS1114" s="1"/>
    </row>
    <row r="1115" spans="18:45" s="4" customFormat="1">
      <c r="R1115" s="1"/>
      <c r="S1115" s="1"/>
      <c r="T1115" s="1"/>
      <c r="U1115" s="1"/>
      <c r="V1115" s="1"/>
      <c r="W1115" s="1"/>
      <c r="X1115" s="1"/>
      <c r="Y1115" s="1"/>
      <c r="Z1115" s="1"/>
      <c r="AA1115" s="1"/>
      <c r="AB1115" s="1"/>
      <c r="AC1115" s="1"/>
      <c r="AD1115" s="50"/>
      <c r="AE1115" s="1"/>
      <c r="AL1115" s="3"/>
      <c r="AM1115" s="3"/>
      <c r="AN1115" s="1"/>
      <c r="AO1115" s="1"/>
      <c r="AP1115" s="1"/>
      <c r="AQ1115" s="1"/>
      <c r="AR1115" s="1"/>
      <c r="AS1115" s="1"/>
    </row>
    <row r="1116" spans="18:45" s="4" customFormat="1">
      <c r="R1116" s="1"/>
      <c r="S1116" s="1"/>
      <c r="T1116" s="1"/>
      <c r="U1116" s="1"/>
      <c r="V1116" s="1"/>
      <c r="W1116" s="1"/>
      <c r="X1116" s="1"/>
      <c r="Y1116" s="1"/>
      <c r="Z1116" s="1"/>
      <c r="AA1116" s="1"/>
      <c r="AB1116" s="1"/>
      <c r="AC1116" s="1"/>
      <c r="AD1116" s="50"/>
      <c r="AE1116" s="1"/>
      <c r="AL1116" s="3"/>
      <c r="AM1116" s="3"/>
      <c r="AN1116" s="1"/>
      <c r="AO1116" s="1"/>
      <c r="AP1116" s="1"/>
      <c r="AQ1116" s="1"/>
      <c r="AR1116" s="1"/>
      <c r="AS1116" s="1"/>
    </row>
    <row r="1117" spans="18:45" s="4" customFormat="1">
      <c r="R1117" s="1"/>
      <c r="S1117" s="1"/>
      <c r="T1117" s="1"/>
      <c r="U1117" s="1"/>
      <c r="V1117" s="1"/>
      <c r="W1117" s="1"/>
      <c r="X1117" s="1"/>
      <c r="Y1117" s="1"/>
      <c r="Z1117" s="1"/>
      <c r="AA1117" s="1"/>
      <c r="AB1117" s="1"/>
      <c r="AC1117" s="1"/>
      <c r="AD1117" s="50"/>
      <c r="AE1117" s="1"/>
      <c r="AL1117" s="3"/>
      <c r="AM1117" s="3"/>
      <c r="AN1117" s="1"/>
      <c r="AO1117" s="1"/>
      <c r="AP1117" s="1"/>
      <c r="AQ1117" s="1"/>
      <c r="AR1117" s="1"/>
      <c r="AS1117" s="1"/>
    </row>
    <row r="1118" spans="18:45" s="4" customFormat="1">
      <c r="R1118" s="1"/>
      <c r="S1118" s="1"/>
      <c r="T1118" s="1"/>
      <c r="U1118" s="1"/>
      <c r="V1118" s="1"/>
      <c r="W1118" s="1"/>
      <c r="X1118" s="1"/>
      <c r="Y1118" s="1"/>
      <c r="Z1118" s="1"/>
      <c r="AA1118" s="1"/>
      <c r="AB1118" s="1"/>
      <c r="AC1118" s="1"/>
      <c r="AD1118" s="50"/>
      <c r="AE1118" s="1"/>
      <c r="AL1118" s="3"/>
      <c r="AM1118" s="3"/>
      <c r="AN1118" s="1"/>
      <c r="AO1118" s="1"/>
      <c r="AP1118" s="1"/>
      <c r="AQ1118" s="1"/>
      <c r="AR1118" s="1"/>
      <c r="AS1118" s="1"/>
    </row>
    <row r="1119" spans="18:45" s="4" customFormat="1">
      <c r="R1119" s="1"/>
      <c r="S1119" s="1"/>
      <c r="T1119" s="1"/>
      <c r="U1119" s="1"/>
      <c r="V1119" s="1"/>
      <c r="W1119" s="1"/>
      <c r="X1119" s="1"/>
      <c r="Y1119" s="1"/>
      <c r="Z1119" s="1"/>
      <c r="AA1119" s="1"/>
      <c r="AB1119" s="1"/>
      <c r="AC1119" s="1"/>
      <c r="AD1119" s="50"/>
      <c r="AE1119" s="1"/>
      <c r="AL1119" s="3"/>
      <c r="AM1119" s="3"/>
      <c r="AN1119" s="1"/>
      <c r="AO1119" s="1"/>
      <c r="AP1119" s="1"/>
      <c r="AQ1119" s="1"/>
      <c r="AR1119" s="1"/>
      <c r="AS1119" s="1"/>
    </row>
    <row r="1120" spans="18:45" s="4" customFormat="1">
      <c r="R1120" s="1"/>
      <c r="S1120" s="1"/>
      <c r="T1120" s="1"/>
      <c r="U1120" s="1"/>
      <c r="V1120" s="1"/>
      <c r="W1120" s="1"/>
      <c r="X1120" s="1"/>
      <c r="Y1120" s="1"/>
      <c r="Z1120" s="1"/>
      <c r="AA1120" s="1"/>
      <c r="AB1120" s="1"/>
      <c r="AC1120" s="1"/>
      <c r="AD1120" s="50"/>
      <c r="AE1120" s="1"/>
      <c r="AL1120" s="3"/>
      <c r="AM1120" s="3"/>
      <c r="AN1120" s="1"/>
      <c r="AO1120" s="1"/>
      <c r="AP1120" s="1"/>
      <c r="AQ1120" s="1"/>
      <c r="AR1120" s="1"/>
      <c r="AS1120" s="1"/>
    </row>
    <row r="1121" spans="18:45" s="4" customFormat="1">
      <c r="R1121" s="1"/>
      <c r="S1121" s="1"/>
      <c r="T1121" s="1"/>
      <c r="U1121" s="1"/>
      <c r="V1121" s="1"/>
      <c r="W1121" s="1"/>
      <c r="X1121" s="1"/>
      <c r="Y1121" s="1"/>
      <c r="Z1121" s="1"/>
      <c r="AA1121" s="1"/>
      <c r="AB1121" s="1"/>
      <c r="AC1121" s="1"/>
      <c r="AD1121" s="50"/>
      <c r="AE1121" s="1"/>
      <c r="AL1121" s="3"/>
      <c r="AM1121" s="3"/>
      <c r="AN1121" s="1"/>
      <c r="AO1121" s="1"/>
      <c r="AP1121" s="1"/>
      <c r="AQ1121" s="1"/>
      <c r="AR1121" s="1"/>
      <c r="AS1121" s="1"/>
    </row>
    <row r="1122" spans="18:45" s="4" customFormat="1">
      <c r="R1122" s="1"/>
      <c r="S1122" s="1"/>
      <c r="T1122" s="1"/>
      <c r="U1122" s="1"/>
      <c r="V1122" s="1"/>
      <c r="W1122" s="1"/>
      <c r="X1122" s="1"/>
      <c r="Y1122" s="1"/>
      <c r="Z1122" s="1"/>
      <c r="AA1122" s="1"/>
      <c r="AB1122" s="1"/>
      <c r="AC1122" s="1"/>
      <c r="AD1122" s="50"/>
      <c r="AE1122" s="1"/>
      <c r="AL1122" s="3"/>
      <c r="AM1122" s="3"/>
      <c r="AN1122" s="1"/>
      <c r="AO1122" s="1"/>
      <c r="AP1122" s="1"/>
      <c r="AQ1122" s="1"/>
      <c r="AR1122" s="1"/>
      <c r="AS1122" s="1"/>
    </row>
    <row r="1123" spans="18:45" s="4" customFormat="1">
      <c r="R1123" s="1"/>
      <c r="S1123" s="1"/>
      <c r="T1123" s="1"/>
      <c r="U1123" s="1"/>
      <c r="V1123" s="1"/>
      <c r="W1123" s="1"/>
      <c r="X1123" s="1"/>
      <c r="Y1123" s="1"/>
      <c r="Z1123" s="1"/>
      <c r="AA1123" s="1"/>
      <c r="AB1123" s="1"/>
      <c r="AC1123" s="1"/>
      <c r="AD1123" s="50"/>
      <c r="AE1123" s="1"/>
      <c r="AL1123" s="3"/>
      <c r="AM1123" s="3"/>
      <c r="AN1123" s="1"/>
      <c r="AO1123" s="1"/>
      <c r="AP1123" s="1"/>
      <c r="AQ1123" s="1"/>
      <c r="AR1123" s="1"/>
      <c r="AS1123" s="1"/>
    </row>
    <row r="1124" spans="18:45" s="4" customFormat="1">
      <c r="R1124" s="1"/>
      <c r="S1124" s="1"/>
      <c r="T1124" s="1"/>
      <c r="U1124" s="1"/>
      <c r="V1124" s="1"/>
      <c r="W1124" s="1"/>
      <c r="X1124" s="1"/>
      <c r="Y1124" s="1"/>
      <c r="Z1124" s="1"/>
      <c r="AA1124" s="1"/>
      <c r="AB1124" s="1"/>
      <c r="AC1124" s="1"/>
      <c r="AD1124" s="50"/>
      <c r="AE1124" s="1"/>
      <c r="AL1124" s="3"/>
      <c r="AM1124" s="3"/>
      <c r="AN1124" s="1"/>
      <c r="AO1124" s="1"/>
      <c r="AP1124" s="1"/>
      <c r="AQ1124" s="1"/>
      <c r="AR1124" s="1"/>
      <c r="AS1124" s="1"/>
    </row>
    <row r="1125" spans="18:45" s="4" customFormat="1">
      <c r="R1125" s="1"/>
      <c r="S1125" s="1"/>
      <c r="T1125" s="1"/>
      <c r="U1125" s="1"/>
      <c r="V1125" s="1"/>
      <c r="W1125" s="1"/>
      <c r="X1125" s="1"/>
      <c r="Y1125" s="1"/>
      <c r="Z1125" s="1"/>
      <c r="AA1125" s="1"/>
      <c r="AB1125" s="1"/>
      <c r="AC1125" s="1"/>
      <c r="AD1125" s="50"/>
      <c r="AE1125" s="1"/>
      <c r="AL1125" s="3"/>
      <c r="AM1125" s="3"/>
      <c r="AN1125" s="1"/>
      <c r="AO1125" s="1"/>
      <c r="AP1125" s="1"/>
      <c r="AQ1125" s="1"/>
      <c r="AR1125" s="1"/>
      <c r="AS1125" s="1"/>
    </row>
    <row r="1126" spans="18:45" s="4" customFormat="1">
      <c r="R1126" s="1"/>
      <c r="S1126" s="1"/>
      <c r="T1126" s="1"/>
      <c r="U1126" s="1"/>
      <c r="V1126" s="1"/>
      <c r="W1126" s="1"/>
      <c r="X1126" s="1"/>
      <c r="Y1126" s="1"/>
      <c r="Z1126" s="1"/>
      <c r="AA1126" s="1"/>
      <c r="AB1126" s="1"/>
      <c r="AC1126" s="1"/>
      <c r="AD1126" s="50"/>
      <c r="AE1126" s="1"/>
      <c r="AL1126" s="3"/>
      <c r="AM1126" s="3"/>
      <c r="AN1126" s="1"/>
      <c r="AO1126" s="1"/>
      <c r="AP1126" s="1"/>
      <c r="AQ1126" s="1"/>
      <c r="AR1126" s="1"/>
      <c r="AS1126" s="1"/>
    </row>
    <row r="1127" spans="18:45" s="4" customFormat="1">
      <c r="R1127" s="1"/>
      <c r="S1127" s="1"/>
      <c r="T1127" s="1"/>
      <c r="U1127" s="1"/>
      <c r="V1127" s="1"/>
      <c r="W1127" s="1"/>
      <c r="X1127" s="1"/>
      <c r="Y1127" s="1"/>
      <c r="Z1127" s="1"/>
      <c r="AA1127" s="1"/>
      <c r="AB1127" s="1"/>
      <c r="AC1127" s="1"/>
      <c r="AD1127" s="50"/>
      <c r="AE1127" s="1"/>
      <c r="AL1127" s="3"/>
      <c r="AM1127" s="3"/>
      <c r="AN1127" s="1"/>
      <c r="AO1127" s="1"/>
      <c r="AP1127" s="1"/>
      <c r="AQ1127" s="1"/>
      <c r="AR1127" s="1"/>
      <c r="AS1127" s="1"/>
    </row>
    <row r="1128" spans="18:45" s="4" customFormat="1">
      <c r="R1128" s="1"/>
      <c r="S1128" s="1"/>
      <c r="T1128" s="1"/>
      <c r="U1128" s="1"/>
      <c r="V1128" s="1"/>
      <c r="W1128" s="1"/>
      <c r="X1128" s="1"/>
      <c r="Y1128" s="1"/>
      <c r="Z1128" s="1"/>
      <c r="AA1128" s="1"/>
      <c r="AB1128" s="1"/>
      <c r="AC1128" s="1"/>
      <c r="AD1128" s="50"/>
      <c r="AE1128" s="1"/>
      <c r="AL1128" s="3"/>
      <c r="AM1128" s="3"/>
      <c r="AN1128" s="1"/>
      <c r="AO1128" s="1"/>
      <c r="AP1128" s="1"/>
      <c r="AQ1128" s="1"/>
      <c r="AR1128" s="1"/>
      <c r="AS1128" s="1"/>
    </row>
    <row r="1129" spans="18:45" s="4" customFormat="1">
      <c r="R1129" s="1"/>
      <c r="S1129" s="1"/>
      <c r="T1129" s="1"/>
      <c r="U1129" s="1"/>
      <c r="V1129" s="1"/>
      <c r="W1129" s="1"/>
      <c r="X1129" s="1"/>
      <c r="Y1129" s="1"/>
      <c r="Z1129" s="1"/>
      <c r="AA1129" s="1"/>
      <c r="AB1129" s="1"/>
      <c r="AC1129" s="1"/>
      <c r="AD1129" s="50"/>
      <c r="AE1129" s="1"/>
      <c r="AL1129" s="3"/>
      <c r="AM1129" s="3"/>
      <c r="AN1129" s="1"/>
      <c r="AO1129" s="1"/>
      <c r="AP1129" s="1"/>
      <c r="AQ1129" s="1"/>
      <c r="AR1129" s="1"/>
      <c r="AS1129" s="1"/>
    </row>
    <row r="1130" spans="18:45" s="4" customFormat="1">
      <c r="R1130" s="1"/>
      <c r="S1130" s="1"/>
      <c r="T1130" s="1"/>
      <c r="U1130" s="1"/>
      <c r="V1130" s="1"/>
      <c r="W1130" s="1"/>
      <c r="X1130" s="1"/>
      <c r="Y1130" s="1"/>
      <c r="Z1130" s="1"/>
      <c r="AA1130" s="1"/>
      <c r="AB1130" s="1"/>
      <c r="AC1130" s="1"/>
      <c r="AD1130" s="50"/>
      <c r="AE1130" s="1"/>
      <c r="AL1130" s="3"/>
      <c r="AM1130" s="3"/>
      <c r="AN1130" s="1"/>
      <c r="AO1130" s="1"/>
      <c r="AP1130" s="1"/>
      <c r="AQ1130" s="1"/>
      <c r="AR1130" s="1"/>
      <c r="AS1130" s="1"/>
    </row>
    <row r="1131" spans="18:45" s="4" customFormat="1">
      <c r="R1131" s="1"/>
      <c r="S1131" s="1"/>
      <c r="T1131" s="1"/>
      <c r="U1131" s="1"/>
      <c r="V1131" s="1"/>
      <c r="W1131" s="1"/>
      <c r="X1131" s="1"/>
      <c r="Y1131" s="1"/>
      <c r="Z1131" s="1"/>
      <c r="AA1131" s="1"/>
      <c r="AB1131" s="1"/>
      <c r="AC1131" s="1"/>
      <c r="AD1131" s="50"/>
      <c r="AE1131" s="1"/>
      <c r="AL1131" s="3"/>
      <c r="AM1131" s="3"/>
      <c r="AN1131" s="1"/>
      <c r="AO1131" s="1"/>
      <c r="AP1131" s="1"/>
      <c r="AQ1131" s="1"/>
      <c r="AR1131" s="1"/>
      <c r="AS1131" s="1"/>
    </row>
    <row r="1132" spans="18:45" s="4" customFormat="1">
      <c r="R1132" s="1"/>
      <c r="S1132" s="1"/>
      <c r="T1132" s="1"/>
      <c r="U1132" s="1"/>
      <c r="V1132" s="1"/>
      <c r="W1132" s="1"/>
      <c r="X1132" s="1"/>
      <c r="Y1132" s="1"/>
      <c r="Z1132" s="1"/>
      <c r="AA1132" s="1"/>
      <c r="AB1132" s="1"/>
      <c r="AC1132" s="1"/>
      <c r="AD1132" s="50"/>
      <c r="AE1132" s="1"/>
      <c r="AL1132" s="3"/>
      <c r="AM1132" s="3"/>
      <c r="AN1132" s="1"/>
      <c r="AO1132" s="1"/>
      <c r="AP1132" s="1"/>
      <c r="AQ1132" s="1"/>
      <c r="AR1132" s="1"/>
      <c r="AS1132" s="1"/>
    </row>
    <row r="1133" spans="18:45" s="4" customFormat="1">
      <c r="R1133" s="1"/>
      <c r="S1133" s="1"/>
      <c r="T1133" s="1"/>
      <c r="U1133" s="1"/>
      <c r="V1133" s="1"/>
      <c r="W1133" s="1"/>
      <c r="X1133" s="1"/>
      <c r="Y1133" s="1"/>
      <c r="Z1133" s="1"/>
      <c r="AA1133" s="1"/>
      <c r="AB1133" s="1"/>
      <c r="AC1133" s="1"/>
      <c r="AD1133" s="50"/>
      <c r="AE1133" s="1"/>
      <c r="AL1133" s="3"/>
      <c r="AM1133" s="3"/>
      <c r="AN1133" s="1"/>
      <c r="AO1133" s="1"/>
      <c r="AP1133" s="1"/>
      <c r="AQ1133" s="1"/>
      <c r="AR1133" s="1"/>
      <c r="AS1133" s="1"/>
    </row>
    <row r="1134" spans="18:45" s="4" customFormat="1">
      <c r="R1134" s="1"/>
      <c r="S1134" s="1"/>
      <c r="T1134" s="1"/>
      <c r="U1134" s="1"/>
      <c r="V1134" s="1"/>
      <c r="W1134" s="1"/>
      <c r="X1134" s="1"/>
      <c r="Y1134" s="1"/>
      <c r="Z1134" s="1"/>
      <c r="AA1134" s="1"/>
      <c r="AB1134" s="1"/>
      <c r="AC1134" s="1"/>
      <c r="AD1134" s="50"/>
      <c r="AE1134" s="1"/>
      <c r="AL1134" s="3"/>
      <c r="AM1134" s="3"/>
      <c r="AN1134" s="1"/>
      <c r="AO1134" s="1"/>
      <c r="AP1134" s="1"/>
      <c r="AQ1134" s="1"/>
      <c r="AR1134" s="1"/>
      <c r="AS1134" s="1"/>
    </row>
    <row r="1135" spans="18:45" s="4" customFormat="1">
      <c r="R1135" s="1"/>
      <c r="S1135" s="1"/>
      <c r="T1135" s="1"/>
      <c r="U1135" s="1"/>
      <c r="V1135" s="1"/>
      <c r="W1135" s="1"/>
      <c r="X1135" s="1"/>
      <c r="Y1135" s="1"/>
      <c r="Z1135" s="1"/>
      <c r="AA1135" s="1"/>
      <c r="AB1135" s="1"/>
      <c r="AC1135" s="1"/>
      <c r="AD1135" s="50"/>
      <c r="AE1135" s="1"/>
      <c r="AL1135" s="3"/>
      <c r="AM1135" s="3"/>
      <c r="AN1135" s="1"/>
      <c r="AO1135" s="1"/>
      <c r="AP1135" s="1"/>
      <c r="AQ1135" s="1"/>
      <c r="AR1135" s="1"/>
      <c r="AS1135" s="1"/>
    </row>
    <row r="1136" spans="18:45" s="4" customFormat="1">
      <c r="R1136" s="1"/>
      <c r="S1136" s="1"/>
      <c r="T1136" s="1"/>
      <c r="U1136" s="1"/>
      <c r="V1136" s="1"/>
      <c r="W1136" s="1"/>
      <c r="X1136" s="1"/>
      <c r="Y1136" s="1"/>
      <c r="Z1136" s="1"/>
      <c r="AA1136" s="1"/>
      <c r="AB1136" s="1"/>
      <c r="AC1136" s="1"/>
      <c r="AD1136" s="50"/>
      <c r="AE1136" s="1"/>
      <c r="AL1136" s="3"/>
      <c r="AM1136" s="3"/>
      <c r="AN1136" s="1"/>
      <c r="AO1136" s="1"/>
      <c r="AP1136" s="1"/>
      <c r="AQ1136" s="1"/>
      <c r="AR1136" s="1"/>
      <c r="AS1136" s="1"/>
    </row>
    <row r="1137" spans="18:45" s="4" customFormat="1">
      <c r="R1137" s="1"/>
      <c r="S1137" s="1"/>
      <c r="T1137" s="1"/>
      <c r="U1137" s="1"/>
      <c r="V1137" s="1"/>
      <c r="W1137" s="1"/>
      <c r="X1137" s="1"/>
      <c r="Y1137" s="1"/>
      <c r="Z1137" s="1"/>
      <c r="AA1137" s="1"/>
      <c r="AB1137" s="1"/>
      <c r="AC1137" s="1"/>
      <c r="AD1137" s="50"/>
      <c r="AE1137" s="1"/>
      <c r="AL1137" s="3"/>
      <c r="AM1137" s="3"/>
      <c r="AN1137" s="1"/>
      <c r="AO1137" s="1"/>
      <c r="AP1137" s="1"/>
      <c r="AQ1137" s="1"/>
      <c r="AR1137" s="1"/>
      <c r="AS1137" s="1"/>
    </row>
    <row r="1138" spans="18:45" s="4" customFormat="1">
      <c r="R1138" s="1"/>
      <c r="S1138" s="1"/>
      <c r="T1138" s="1"/>
      <c r="U1138" s="1"/>
      <c r="V1138" s="1"/>
      <c r="W1138" s="1"/>
      <c r="X1138" s="1"/>
      <c r="Y1138" s="1"/>
      <c r="Z1138" s="1"/>
      <c r="AA1138" s="1"/>
      <c r="AB1138" s="1"/>
      <c r="AC1138" s="1"/>
      <c r="AD1138" s="50"/>
      <c r="AE1138" s="1"/>
      <c r="AL1138" s="3"/>
      <c r="AM1138" s="3"/>
      <c r="AN1138" s="1"/>
      <c r="AO1138" s="1"/>
      <c r="AP1138" s="1"/>
      <c r="AQ1138" s="1"/>
      <c r="AR1138" s="1"/>
      <c r="AS1138" s="1"/>
    </row>
    <row r="1139" spans="18:45" s="4" customFormat="1">
      <c r="R1139" s="1"/>
      <c r="S1139" s="1"/>
      <c r="T1139" s="1"/>
      <c r="U1139" s="1"/>
      <c r="V1139" s="1"/>
      <c r="W1139" s="1"/>
      <c r="X1139" s="1"/>
      <c r="Y1139" s="1"/>
      <c r="Z1139" s="1"/>
      <c r="AA1139" s="1"/>
      <c r="AB1139" s="1"/>
      <c r="AC1139" s="1"/>
      <c r="AD1139" s="50"/>
      <c r="AE1139" s="1"/>
      <c r="AL1139" s="3"/>
      <c r="AM1139" s="3"/>
      <c r="AN1139" s="1"/>
      <c r="AO1139" s="1"/>
      <c r="AP1139" s="1"/>
      <c r="AQ1139" s="1"/>
      <c r="AR1139" s="1"/>
      <c r="AS1139" s="1"/>
    </row>
    <row r="1140" spans="18:45" s="4" customFormat="1">
      <c r="R1140" s="1"/>
      <c r="S1140" s="1"/>
      <c r="T1140" s="1"/>
      <c r="U1140" s="1"/>
      <c r="V1140" s="1"/>
      <c r="W1140" s="1"/>
      <c r="X1140" s="1"/>
      <c r="Y1140" s="1"/>
      <c r="Z1140" s="1"/>
      <c r="AA1140" s="1"/>
      <c r="AB1140" s="1"/>
      <c r="AC1140" s="1"/>
      <c r="AD1140" s="50"/>
      <c r="AE1140" s="1"/>
      <c r="AL1140" s="3"/>
      <c r="AM1140" s="3"/>
      <c r="AN1140" s="1"/>
      <c r="AO1140" s="1"/>
      <c r="AP1140" s="1"/>
      <c r="AQ1140" s="1"/>
      <c r="AR1140" s="1"/>
      <c r="AS1140" s="1"/>
    </row>
    <row r="1141" spans="18:45" s="4" customFormat="1">
      <c r="R1141" s="1"/>
      <c r="S1141" s="1"/>
      <c r="T1141" s="1"/>
      <c r="U1141" s="1"/>
      <c r="V1141" s="1"/>
      <c r="W1141" s="1"/>
      <c r="X1141" s="1"/>
      <c r="Y1141" s="1"/>
      <c r="Z1141" s="1"/>
      <c r="AA1141" s="1"/>
      <c r="AB1141" s="1"/>
      <c r="AC1141" s="1"/>
      <c r="AD1141" s="50"/>
      <c r="AE1141" s="1"/>
      <c r="AL1141" s="3"/>
      <c r="AM1141" s="3"/>
      <c r="AN1141" s="1"/>
      <c r="AO1141" s="1"/>
      <c r="AP1141" s="1"/>
      <c r="AQ1141" s="1"/>
      <c r="AR1141" s="1"/>
      <c r="AS1141" s="1"/>
    </row>
    <row r="1142" spans="18:45" s="4" customFormat="1">
      <c r="R1142" s="1"/>
      <c r="S1142" s="1"/>
      <c r="T1142" s="1"/>
      <c r="U1142" s="1"/>
      <c r="V1142" s="1"/>
      <c r="W1142" s="1"/>
      <c r="X1142" s="1"/>
      <c r="Y1142" s="1"/>
      <c r="Z1142" s="1"/>
      <c r="AA1142" s="1"/>
      <c r="AB1142" s="1"/>
      <c r="AC1142" s="1"/>
      <c r="AD1142" s="50"/>
      <c r="AE1142" s="1"/>
      <c r="AL1142" s="3"/>
      <c r="AM1142" s="3"/>
      <c r="AN1142" s="1"/>
      <c r="AO1142" s="1"/>
      <c r="AP1142" s="1"/>
      <c r="AQ1142" s="1"/>
      <c r="AR1142" s="1"/>
      <c r="AS1142" s="1"/>
    </row>
    <row r="1143" spans="18:45" s="4" customFormat="1">
      <c r="R1143" s="1"/>
      <c r="S1143" s="1"/>
      <c r="T1143" s="1"/>
      <c r="U1143" s="1"/>
      <c r="V1143" s="1"/>
      <c r="W1143" s="1"/>
      <c r="X1143" s="1"/>
      <c r="Y1143" s="1"/>
      <c r="Z1143" s="1"/>
      <c r="AA1143" s="1"/>
      <c r="AB1143" s="1"/>
      <c r="AC1143" s="1"/>
      <c r="AD1143" s="50"/>
      <c r="AE1143" s="1"/>
      <c r="AL1143" s="3"/>
      <c r="AM1143" s="3"/>
      <c r="AN1143" s="1"/>
      <c r="AO1143" s="1"/>
      <c r="AP1143" s="1"/>
      <c r="AQ1143" s="1"/>
      <c r="AR1143" s="1"/>
      <c r="AS1143" s="1"/>
    </row>
    <row r="1144" spans="18:45" s="4" customFormat="1">
      <c r="R1144" s="1"/>
      <c r="S1144" s="1"/>
      <c r="T1144" s="1"/>
      <c r="U1144" s="1"/>
      <c r="V1144" s="1"/>
      <c r="W1144" s="1"/>
      <c r="X1144" s="1"/>
      <c r="Y1144" s="1"/>
      <c r="Z1144" s="1"/>
      <c r="AA1144" s="1"/>
      <c r="AB1144" s="1"/>
      <c r="AC1144" s="1"/>
      <c r="AD1144" s="50"/>
      <c r="AE1144" s="1"/>
      <c r="AL1144" s="3"/>
      <c r="AM1144" s="3"/>
      <c r="AN1144" s="1"/>
      <c r="AO1144" s="1"/>
      <c r="AP1144" s="1"/>
      <c r="AQ1144" s="1"/>
      <c r="AR1144" s="1"/>
      <c r="AS1144" s="1"/>
    </row>
    <row r="1145" spans="18:45" s="4" customFormat="1">
      <c r="R1145" s="1"/>
      <c r="S1145" s="1"/>
      <c r="T1145" s="1"/>
      <c r="U1145" s="1"/>
      <c r="V1145" s="1"/>
      <c r="W1145" s="1"/>
      <c r="X1145" s="1"/>
      <c r="Y1145" s="1"/>
      <c r="Z1145" s="1"/>
      <c r="AA1145" s="1"/>
      <c r="AB1145" s="1"/>
      <c r="AC1145" s="1"/>
      <c r="AD1145" s="50"/>
      <c r="AE1145" s="1"/>
      <c r="AL1145" s="3"/>
      <c r="AM1145" s="3"/>
      <c r="AN1145" s="1"/>
      <c r="AO1145" s="1"/>
      <c r="AP1145" s="1"/>
      <c r="AQ1145" s="1"/>
      <c r="AR1145" s="1"/>
      <c r="AS1145" s="1"/>
    </row>
    <row r="1146" spans="18:45" s="4" customFormat="1">
      <c r="R1146" s="1"/>
      <c r="S1146" s="1"/>
      <c r="T1146" s="1"/>
      <c r="U1146" s="1"/>
      <c r="V1146" s="1"/>
      <c r="W1146" s="1"/>
      <c r="X1146" s="1"/>
      <c r="Y1146" s="1"/>
      <c r="Z1146" s="1"/>
      <c r="AA1146" s="1"/>
      <c r="AB1146" s="1"/>
      <c r="AC1146" s="1"/>
      <c r="AD1146" s="50"/>
      <c r="AE1146" s="1"/>
      <c r="AL1146" s="3"/>
      <c r="AM1146" s="3"/>
      <c r="AN1146" s="1"/>
      <c r="AO1146" s="1"/>
      <c r="AP1146" s="1"/>
      <c r="AQ1146" s="1"/>
      <c r="AR1146" s="1"/>
      <c r="AS1146" s="1"/>
    </row>
    <row r="1147" spans="18:45" s="4" customFormat="1">
      <c r="R1147" s="1"/>
      <c r="S1147" s="1"/>
      <c r="T1147" s="1"/>
      <c r="U1147" s="1"/>
      <c r="V1147" s="1"/>
      <c r="W1147" s="1"/>
      <c r="X1147" s="1"/>
      <c r="Y1147" s="1"/>
      <c r="Z1147" s="1"/>
      <c r="AA1147" s="1"/>
      <c r="AB1147" s="1"/>
      <c r="AC1147" s="1"/>
      <c r="AD1147" s="50"/>
      <c r="AE1147" s="1"/>
      <c r="AL1147" s="3"/>
      <c r="AM1147" s="3"/>
      <c r="AN1147" s="1"/>
      <c r="AO1147" s="1"/>
      <c r="AP1147" s="1"/>
      <c r="AQ1147" s="1"/>
      <c r="AR1147" s="1"/>
      <c r="AS1147" s="1"/>
    </row>
    <row r="1148" spans="18:45" s="4" customFormat="1">
      <c r="R1148" s="1"/>
      <c r="S1148" s="1"/>
      <c r="T1148" s="1"/>
      <c r="U1148" s="1"/>
      <c r="V1148" s="1"/>
      <c r="W1148" s="1"/>
      <c r="X1148" s="1"/>
      <c r="Y1148" s="1"/>
      <c r="Z1148" s="1"/>
      <c r="AA1148" s="1"/>
      <c r="AB1148" s="1"/>
      <c r="AC1148" s="1"/>
      <c r="AD1148" s="50"/>
      <c r="AE1148" s="1"/>
      <c r="AL1148" s="3"/>
      <c r="AM1148" s="3"/>
      <c r="AN1148" s="1"/>
      <c r="AO1148" s="1"/>
      <c r="AP1148" s="1"/>
      <c r="AQ1148" s="1"/>
      <c r="AR1148" s="1"/>
      <c r="AS1148" s="1"/>
    </row>
    <row r="1149" spans="18:45" s="4" customFormat="1">
      <c r="R1149" s="1"/>
      <c r="S1149" s="1"/>
      <c r="T1149" s="1"/>
      <c r="U1149" s="1"/>
      <c r="V1149" s="1"/>
      <c r="W1149" s="1"/>
      <c r="X1149" s="1"/>
      <c r="Y1149" s="1"/>
      <c r="Z1149" s="1"/>
      <c r="AA1149" s="1"/>
      <c r="AB1149" s="1"/>
      <c r="AC1149" s="1"/>
      <c r="AD1149" s="50"/>
      <c r="AE1149" s="1"/>
      <c r="AL1149" s="3"/>
      <c r="AM1149" s="3"/>
      <c r="AN1149" s="1"/>
      <c r="AO1149" s="1"/>
      <c r="AP1149" s="1"/>
      <c r="AQ1149" s="1"/>
      <c r="AR1149" s="1"/>
      <c r="AS1149" s="1"/>
    </row>
    <row r="1150" spans="18:45" s="4" customFormat="1">
      <c r="R1150" s="1"/>
      <c r="S1150" s="1"/>
      <c r="T1150" s="1"/>
      <c r="U1150" s="1"/>
      <c r="V1150" s="1"/>
      <c r="W1150" s="1"/>
      <c r="X1150" s="1"/>
      <c r="Y1150" s="1"/>
      <c r="Z1150" s="1"/>
      <c r="AA1150" s="1"/>
      <c r="AB1150" s="1"/>
      <c r="AC1150" s="1"/>
      <c r="AD1150" s="50"/>
      <c r="AE1150" s="1"/>
      <c r="AL1150" s="3"/>
      <c r="AM1150" s="3"/>
      <c r="AN1150" s="1"/>
      <c r="AO1150" s="1"/>
      <c r="AP1150" s="1"/>
      <c r="AQ1150" s="1"/>
      <c r="AR1150" s="1"/>
      <c r="AS1150" s="1"/>
    </row>
    <row r="1151" spans="18:45" s="4" customFormat="1">
      <c r="R1151" s="1"/>
      <c r="S1151" s="1"/>
      <c r="T1151" s="1"/>
      <c r="U1151" s="1"/>
      <c r="V1151" s="1"/>
      <c r="W1151" s="1"/>
      <c r="X1151" s="1"/>
      <c r="Y1151" s="1"/>
      <c r="Z1151" s="1"/>
      <c r="AA1151" s="1"/>
      <c r="AB1151" s="1"/>
      <c r="AC1151" s="1"/>
      <c r="AD1151" s="50"/>
      <c r="AE1151" s="1"/>
      <c r="AL1151" s="3"/>
      <c r="AM1151" s="3"/>
      <c r="AN1151" s="1"/>
      <c r="AO1151" s="1"/>
      <c r="AP1151" s="1"/>
      <c r="AQ1151" s="1"/>
      <c r="AR1151" s="1"/>
      <c r="AS1151" s="1"/>
    </row>
    <row r="1152" spans="18:45" s="4" customFormat="1">
      <c r="R1152" s="1"/>
      <c r="S1152" s="1"/>
      <c r="T1152" s="1"/>
      <c r="U1152" s="1"/>
      <c r="V1152" s="1"/>
      <c r="W1152" s="1"/>
      <c r="X1152" s="1"/>
      <c r="Y1152" s="1"/>
      <c r="Z1152" s="1"/>
      <c r="AA1152" s="1"/>
      <c r="AB1152" s="1"/>
      <c r="AC1152" s="1"/>
      <c r="AD1152" s="50"/>
      <c r="AE1152" s="1"/>
      <c r="AL1152" s="3"/>
      <c r="AM1152" s="3"/>
      <c r="AN1152" s="1"/>
      <c r="AO1152" s="1"/>
      <c r="AP1152" s="1"/>
      <c r="AQ1152" s="1"/>
      <c r="AR1152" s="1"/>
      <c r="AS1152" s="1"/>
    </row>
    <row r="1153" spans="18:45" s="4" customFormat="1">
      <c r="R1153" s="1"/>
      <c r="S1153" s="1"/>
      <c r="T1153" s="1"/>
      <c r="U1153" s="1"/>
      <c r="V1153" s="1"/>
      <c r="W1153" s="1"/>
      <c r="X1153" s="1"/>
      <c r="Y1153" s="1"/>
      <c r="Z1153" s="1"/>
      <c r="AA1153" s="1"/>
      <c r="AB1153" s="1"/>
      <c r="AC1153" s="1"/>
      <c r="AD1153" s="50"/>
      <c r="AE1153" s="1"/>
      <c r="AL1153" s="3"/>
      <c r="AM1153" s="3"/>
      <c r="AN1153" s="1"/>
      <c r="AO1153" s="1"/>
      <c r="AP1153" s="1"/>
      <c r="AQ1153" s="1"/>
      <c r="AR1153" s="1"/>
      <c r="AS1153" s="1"/>
    </row>
    <row r="1154" spans="18:45" s="4" customFormat="1">
      <c r="R1154" s="1"/>
      <c r="S1154" s="1"/>
      <c r="T1154" s="1"/>
      <c r="U1154" s="1"/>
      <c r="V1154" s="1"/>
      <c r="W1154" s="1"/>
      <c r="X1154" s="1"/>
      <c r="Y1154" s="1"/>
      <c r="Z1154" s="1"/>
      <c r="AA1154" s="1"/>
      <c r="AB1154" s="1"/>
      <c r="AC1154" s="1"/>
      <c r="AD1154" s="50"/>
      <c r="AE1154" s="1"/>
      <c r="AL1154" s="3"/>
      <c r="AM1154" s="3"/>
      <c r="AN1154" s="1"/>
      <c r="AO1154" s="1"/>
      <c r="AP1154" s="1"/>
      <c r="AQ1154" s="1"/>
      <c r="AR1154" s="1"/>
      <c r="AS1154" s="1"/>
    </row>
    <row r="1155" spans="18:45" s="4" customFormat="1">
      <c r="R1155" s="1"/>
      <c r="S1155" s="1"/>
      <c r="T1155" s="1"/>
      <c r="U1155" s="1"/>
      <c r="V1155" s="1"/>
      <c r="W1155" s="1"/>
      <c r="X1155" s="1"/>
      <c r="Y1155" s="1"/>
      <c r="Z1155" s="1"/>
      <c r="AA1155" s="1"/>
      <c r="AB1155" s="1"/>
      <c r="AC1155" s="1"/>
      <c r="AD1155" s="50"/>
      <c r="AE1155" s="1"/>
      <c r="AL1155" s="3"/>
      <c r="AM1155" s="3"/>
      <c r="AN1155" s="1"/>
      <c r="AO1155" s="1"/>
      <c r="AP1155" s="1"/>
      <c r="AQ1155" s="1"/>
      <c r="AR1155" s="1"/>
      <c r="AS1155" s="1"/>
    </row>
    <row r="1156" spans="18:45" s="4" customFormat="1">
      <c r="R1156" s="1"/>
      <c r="S1156" s="1"/>
      <c r="T1156" s="1"/>
      <c r="U1156" s="1"/>
      <c r="V1156" s="1"/>
      <c r="W1156" s="1"/>
      <c r="X1156" s="1"/>
      <c r="Y1156" s="1"/>
      <c r="Z1156" s="1"/>
      <c r="AA1156" s="1"/>
      <c r="AB1156" s="1"/>
      <c r="AC1156" s="1"/>
      <c r="AD1156" s="50"/>
      <c r="AE1156" s="1"/>
      <c r="AL1156" s="3"/>
      <c r="AM1156" s="3"/>
      <c r="AN1156" s="1"/>
      <c r="AO1156" s="1"/>
      <c r="AP1156" s="1"/>
      <c r="AQ1156" s="1"/>
      <c r="AR1156" s="1"/>
      <c r="AS1156" s="1"/>
    </row>
    <row r="1157" spans="18:45" s="4" customFormat="1">
      <c r="R1157" s="1"/>
      <c r="S1157" s="1"/>
      <c r="T1157" s="1"/>
      <c r="U1157" s="1"/>
      <c r="V1157" s="1"/>
      <c r="W1157" s="1"/>
      <c r="X1157" s="1"/>
      <c r="Y1157" s="1"/>
      <c r="Z1157" s="1"/>
      <c r="AA1157" s="1"/>
      <c r="AB1157" s="1"/>
      <c r="AC1157" s="1"/>
      <c r="AD1157" s="50"/>
      <c r="AE1157" s="1"/>
      <c r="AL1157" s="3"/>
      <c r="AM1157" s="3"/>
      <c r="AN1157" s="1"/>
      <c r="AO1157" s="1"/>
      <c r="AP1157" s="1"/>
      <c r="AQ1157" s="1"/>
      <c r="AR1157" s="1"/>
      <c r="AS1157" s="1"/>
    </row>
    <row r="1158" spans="18:45" s="4" customFormat="1">
      <c r="R1158" s="1"/>
      <c r="S1158" s="1"/>
      <c r="T1158" s="1"/>
      <c r="U1158" s="1"/>
      <c r="V1158" s="1"/>
      <c r="W1158" s="1"/>
      <c r="X1158" s="1"/>
      <c r="Y1158" s="1"/>
      <c r="Z1158" s="1"/>
      <c r="AA1158" s="1"/>
      <c r="AB1158" s="1"/>
      <c r="AC1158" s="1"/>
      <c r="AD1158" s="50"/>
      <c r="AE1158" s="1"/>
      <c r="AL1158" s="3"/>
      <c r="AM1158" s="3"/>
      <c r="AN1158" s="1"/>
      <c r="AO1158" s="1"/>
      <c r="AP1158" s="1"/>
      <c r="AQ1158" s="1"/>
      <c r="AR1158" s="1"/>
      <c r="AS1158" s="1"/>
    </row>
    <row r="1159" spans="18:45" s="4" customFormat="1">
      <c r="R1159" s="1"/>
      <c r="S1159" s="1"/>
      <c r="T1159" s="1"/>
      <c r="U1159" s="1"/>
      <c r="V1159" s="1"/>
      <c r="W1159" s="1"/>
      <c r="X1159" s="1"/>
      <c r="Y1159" s="1"/>
      <c r="Z1159" s="1"/>
      <c r="AA1159" s="1"/>
      <c r="AB1159" s="1"/>
      <c r="AC1159" s="1"/>
      <c r="AD1159" s="50"/>
      <c r="AE1159" s="1"/>
      <c r="AL1159" s="3"/>
      <c r="AM1159" s="3"/>
      <c r="AN1159" s="1"/>
      <c r="AO1159" s="1"/>
      <c r="AP1159" s="1"/>
      <c r="AQ1159" s="1"/>
      <c r="AR1159" s="1"/>
      <c r="AS1159" s="1"/>
    </row>
    <row r="1160" spans="18:45" s="4" customFormat="1">
      <c r="R1160" s="1"/>
      <c r="S1160" s="1"/>
      <c r="T1160" s="1"/>
      <c r="U1160" s="1"/>
      <c r="V1160" s="1"/>
      <c r="W1160" s="1"/>
      <c r="X1160" s="1"/>
      <c r="Y1160" s="1"/>
      <c r="Z1160" s="1"/>
      <c r="AA1160" s="1"/>
      <c r="AB1160" s="1"/>
      <c r="AC1160" s="1"/>
      <c r="AD1160" s="50"/>
      <c r="AE1160" s="1"/>
      <c r="AL1160" s="3"/>
      <c r="AM1160" s="3"/>
      <c r="AN1160" s="1"/>
      <c r="AO1160" s="1"/>
      <c r="AP1160" s="1"/>
      <c r="AQ1160" s="1"/>
      <c r="AR1160" s="1"/>
      <c r="AS1160" s="1"/>
    </row>
    <row r="1161" spans="18:45" s="4" customFormat="1">
      <c r="R1161" s="1"/>
      <c r="S1161" s="1"/>
      <c r="T1161" s="1"/>
      <c r="U1161" s="1"/>
      <c r="V1161" s="1"/>
      <c r="W1161" s="1"/>
      <c r="X1161" s="1"/>
      <c r="Y1161" s="1"/>
      <c r="Z1161" s="1"/>
      <c r="AA1161" s="1"/>
      <c r="AB1161" s="1"/>
      <c r="AC1161" s="1"/>
      <c r="AD1161" s="50"/>
      <c r="AE1161" s="1"/>
      <c r="AL1161" s="3"/>
      <c r="AM1161" s="3"/>
      <c r="AN1161" s="1"/>
      <c r="AO1161" s="1"/>
      <c r="AP1161" s="1"/>
      <c r="AQ1161" s="1"/>
      <c r="AR1161" s="1"/>
      <c r="AS1161" s="1"/>
    </row>
    <row r="1162" spans="18:45" s="4" customFormat="1">
      <c r="R1162" s="1"/>
      <c r="S1162" s="1"/>
      <c r="T1162" s="1"/>
      <c r="U1162" s="1"/>
      <c r="V1162" s="1"/>
      <c r="W1162" s="1"/>
      <c r="X1162" s="1"/>
      <c r="Y1162" s="1"/>
      <c r="Z1162" s="1"/>
      <c r="AA1162" s="1"/>
      <c r="AB1162" s="1"/>
      <c r="AC1162" s="1"/>
      <c r="AD1162" s="50"/>
      <c r="AE1162" s="1"/>
      <c r="AL1162" s="3"/>
      <c r="AM1162" s="3"/>
      <c r="AN1162" s="1"/>
      <c r="AO1162" s="1"/>
      <c r="AP1162" s="1"/>
      <c r="AQ1162" s="1"/>
      <c r="AR1162" s="1"/>
      <c r="AS1162" s="1"/>
    </row>
    <row r="1163" spans="18:45" s="4" customFormat="1">
      <c r="R1163" s="1"/>
      <c r="S1163" s="1"/>
      <c r="T1163" s="1"/>
      <c r="U1163" s="1"/>
      <c r="V1163" s="1"/>
      <c r="W1163" s="1"/>
      <c r="X1163" s="1"/>
      <c r="Y1163" s="1"/>
      <c r="Z1163" s="1"/>
      <c r="AA1163" s="1"/>
      <c r="AB1163" s="1"/>
      <c r="AC1163" s="1"/>
      <c r="AD1163" s="50"/>
      <c r="AE1163" s="1"/>
      <c r="AL1163" s="3"/>
      <c r="AM1163" s="3"/>
      <c r="AN1163" s="1"/>
      <c r="AO1163" s="1"/>
      <c r="AP1163" s="1"/>
      <c r="AQ1163" s="1"/>
      <c r="AR1163" s="1"/>
      <c r="AS1163" s="1"/>
    </row>
    <row r="1164" spans="18:45" s="4" customFormat="1">
      <c r="R1164" s="1"/>
      <c r="S1164" s="1"/>
      <c r="T1164" s="1"/>
      <c r="U1164" s="1"/>
      <c r="V1164" s="1"/>
      <c r="W1164" s="1"/>
      <c r="X1164" s="1"/>
      <c r="Y1164" s="1"/>
      <c r="Z1164" s="1"/>
      <c r="AA1164" s="1"/>
      <c r="AB1164" s="1"/>
      <c r="AC1164" s="1"/>
      <c r="AD1164" s="50"/>
      <c r="AE1164" s="1"/>
      <c r="AL1164" s="3"/>
      <c r="AM1164" s="3"/>
      <c r="AN1164" s="1"/>
      <c r="AO1164" s="1"/>
      <c r="AP1164" s="1"/>
      <c r="AQ1164" s="1"/>
      <c r="AR1164" s="1"/>
      <c r="AS1164" s="1"/>
    </row>
    <row r="1165" spans="18:45" s="4" customFormat="1">
      <c r="R1165" s="1"/>
      <c r="S1165" s="1"/>
      <c r="T1165" s="1"/>
      <c r="U1165" s="1"/>
      <c r="V1165" s="1"/>
      <c r="W1165" s="1"/>
      <c r="X1165" s="1"/>
      <c r="Y1165" s="1"/>
      <c r="Z1165" s="1"/>
      <c r="AA1165" s="1"/>
      <c r="AB1165" s="1"/>
      <c r="AC1165" s="1"/>
      <c r="AD1165" s="50"/>
      <c r="AE1165" s="1"/>
      <c r="AL1165" s="3"/>
      <c r="AM1165" s="3"/>
      <c r="AN1165" s="1"/>
      <c r="AO1165" s="1"/>
      <c r="AP1165" s="1"/>
      <c r="AQ1165" s="1"/>
      <c r="AR1165" s="1"/>
      <c r="AS1165" s="1"/>
    </row>
    <row r="1166" spans="18:45" s="4" customFormat="1">
      <c r="R1166" s="1"/>
      <c r="S1166" s="1"/>
      <c r="T1166" s="1"/>
      <c r="U1166" s="1"/>
      <c r="V1166" s="1"/>
      <c r="W1166" s="1"/>
      <c r="X1166" s="1"/>
      <c r="Y1166" s="1"/>
      <c r="Z1166" s="1"/>
      <c r="AA1166" s="1"/>
      <c r="AB1166" s="1"/>
      <c r="AC1166" s="1"/>
      <c r="AD1166" s="50"/>
      <c r="AE1166" s="1"/>
      <c r="AL1166" s="3"/>
      <c r="AM1166" s="3"/>
      <c r="AN1166" s="1"/>
      <c r="AO1166" s="1"/>
      <c r="AP1166" s="1"/>
      <c r="AQ1166" s="1"/>
      <c r="AR1166" s="1"/>
      <c r="AS1166" s="1"/>
    </row>
    <row r="1167" spans="18:45" s="4" customFormat="1">
      <c r="R1167" s="1"/>
      <c r="S1167" s="1"/>
      <c r="T1167" s="1"/>
      <c r="U1167" s="1"/>
      <c r="V1167" s="1"/>
      <c r="W1167" s="1"/>
      <c r="X1167" s="1"/>
      <c r="Y1167" s="1"/>
      <c r="Z1167" s="1"/>
      <c r="AA1167" s="1"/>
      <c r="AB1167" s="1"/>
      <c r="AC1167" s="1"/>
      <c r="AD1167" s="50"/>
      <c r="AE1167" s="1"/>
      <c r="AL1167" s="3"/>
      <c r="AM1167" s="3"/>
      <c r="AN1167" s="1"/>
      <c r="AO1167" s="1"/>
      <c r="AP1167" s="1"/>
      <c r="AQ1167" s="1"/>
      <c r="AR1167" s="1"/>
      <c r="AS1167" s="1"/>
    </row>
    <row r="1168" spans="18:45" s="4" customFormat="1">
      <c r="R1168" s="1"/>
      <c r="S1168" s="1"/>
      <c r="T1168" s="1"/>
      <c r="U1168" s="1"/>
      <c r="V1168" s="1"/>
      <c r="W1168" s="1"/>
      <c r="X1168" s="1"/>
      <c r="Y1168" s="1"/>
      <c r="Z1168" s="1"/>
      <c r="AA1168" s="1"/>
      <c r="AB1168" s="1"/>
      <c r="AC1168" s="1"/>
      <c r="AD1168" s="50"/>
      <c r="AE1168" s="1"/>
      <c r="AL1168" s="3"/>
      <c r="AM1168" s="3"/>
      <c r="AN1168" s="1"/>
      <c r="AO1168" s="1"/>
      <c r="AP1168" s="1"/>
      <c r="AQ1168" s="1"/>
      <c r="AR1168" s="1"/>
      <c r="AS1168" s="1"/>
    </row>
    <row r="1169" spans="18:45" s="4" customFormat="1">
      <c r="R1169" s="1"/>
      <c r="S1169" s="1"/>
      <c r="T1169" s="1"/>
      <c r="U1169" s="1"/>
      <c r="V1169" s="1"/>
      <c r="W1169" s="1"/>
      <c r="X1169" s="1"/>
      <c r="Y1169" s="1"/>
      <c r="Z1169" s="1"/>
      <c r="AA1169" s="1"/>
      <c r="AB1169" s="1"/>
      <c r="AC1169" s="1"/>
      <c r="AD1169" s="50"/>
      <c r="AE1169" s="1"/>
      <c r="AL1169" s="3"/>
      <c r="AM1169" s="3"/>
      <c r="AN1169" s="1"/>
      <c r="AO1169" s="1"/>
      <c r="AP1169" s="1"/>
      <c r="AQ1169" s="1"/>
      <c r="AR1169" s="1"/>
      <c r="AS1169" s="1"/>
    </row>
    <row r="1170" spans="18:45" s="4" customFormat="1">
      <c r="R1170" s="1"/>
      <c r="S1170" s="1"/>
      <c r="T1170" s="1"/>
      <c r="U1170" s="1"/>
      <c r="V1170" s="1"/>
      <c r="W1170" s="1"/>
      <c r="X1170" s="1"/>
      <c r="Y1170" s="1"/>
      <c r="Z1170" s="1"/>
      <c r="AA1170" s="1"/>
      <c r="AB1170" s="1"/>
      <c r="AC1170" s="1"/>
      <c r="AD1170" s="50"/>
      <c r="AE1170" s="1"/>
      <c r="AL1170" s="3"/>
      <c r="AM1170" s="3"/>
      <c r="AN1170" s="1"/>
      <c r="AO1170" s="1"/>
      <c r="AP1170" s="1"/>
      <c r="AQ1170" s="1"/>
      <c r="AR1170" s="1"/>
      <c r="AS1170" s="1"/>
    </row>
    <row r="1171" spans="18:45" s="4" customFormat="1">
      <c r="R1171" s="1"/>
      <c r="S1171" s="1"/>
      <c r="T1171" s="1"/>
      <c r="U1171" s="1"/>
      <c r="V1171" s="1"/>
      <c r="W1171" s="1"/>
      <c r="X1171" s="1"/>
      <c r="Y1171" s="1"/>
      <c r="Z1171" s="1"/>
      <c r="AA1171" s="1"/>
      <c r="AB1171" s="1"/>
      <c r="AC1171" s="1"/>
      <c r="AD1171" s="50"/>
      <c r="AE1171" s="1"/>
      <c r="AL1171" s="3"/>
      <c r="AM1171" s="3"/>
      <c r="AN1171" s="1"/>
      <c r="AO1171" s="1"/>
      <c r="AP1171" s="1"/>
      <c r="AQ1171" s="1"/>
      <c r="AR1171" s="1"/>
      <c r="AS1171" s="1"/>
    </row>
    <row r="1172" spans="18:45" s="4" customFormat="1">
      <c r="R1172" s="1"/>
      <c r="S1172" s="1"/>
      <c r="T1172" s="1"/>
      <c r="U1172" s="1"/>
      <c r="V1172" s="1"/>
      <c r="W1172" s="1"/>
      <c r="X1172" s="1"/>
      <c r="Y1172" s="1"/>
      <c r="Z1172" s="1"/>
      <c r="AA1172" s="1"/>
      <c r="AB1172" s="1"/>
      <c r="AC1172" s="1"/>
      <c r="AD1172" s="50"/>
      <c r="AE1172" s="1"/>
      <c r="AL1172" s="3"/>
      <c r="AM1172" s="3"/>
      <c r="AN1172" s="1"/>
      <c r="AO1172" s="1"/>
      <c r="AP1172" s="1"/>
      <c r="AQ1172" s="1"/>
      <c r="AR1172" s="1"/>
      <c r="AS1172" s="1"/>
    </row>
    <row r="1173" spans="18:45" s="4" customFormat="1">
      <c r="R1173" s="1"/>
      <c r="S1173" s="1"/>
      <c r="T1173" s="1"/>
      <c r="U1173" s="1"/>
      <c r="V1173" s="1"/>
      <c r="W1173" s="1"/>
      <c r="X1173" s="1"/>
      <c r="Y1173" s="1"/>
      <c r="Z1173" s="1"/>
      <c r="AA1173" s="1"/>
      <c r="AB1173" s="1"/>
      <c r="AC1173" s="1"/>
      <c r="AD1173" s="50"/>
      <c r="AE1173" s="1"/>
      <c r="AL1173" s="3"/>
      <c r="AM1173" s="3"/>
      <c r="AN1173" s="1"/>
      <c r="AO1173" s="1"/>
      <c r="AP1173" s="1"/>
      <c r="AQ1173" s="1"/>
      <c r="AR1173" s="1"/>
      <c r="AS1173" s="1"/>
    </row>
    <row r="1174" spans="18:45" s="4" customFormat="1">
      <c r="R1174" s="1"/>
      <c r="S1174" s="1"/>
      <c r="T1174" s="1"/>
      <c r="U1174" s="1"/>
      <c r="V1174" s="1"/>
      <c r="W1174" s="1"/>
      <c r="X1174" s="1"/>
      <c r="Y1174" s="1"/>
      <c r="Z1174" s="1"/>
      <c r="AA1174" s="1"/>
      <c r="AB1174" s="1"/>
      <c r="AC1174" s="1"/>
      <c r="AD1174" s="50"/>
      <c r="AE1174" s="1"/>
      <c r="AL1174" s="3"/>
      <c r="AM1174" s="3"/>
      <c r="AN1174" s="1"/>
      <c r="AO1174" s="1"/>
      <c r="AP1174" s="1"/>
      <c r="AQ1174" s="1"/>
      <c r="AR1174" s="1"/>
      <c r="AS1174" s="1"/>
    </row>
    <row r="1175" spans="18:45" s="4" customFormat="1">
      <c r="R1175" s="1"/>
      <c r="S1175" s="1"/>
      <c r="T1175" s="1"/>
      <c r="U1175" s="1"/>
      <c r="V1175" s="1"/>
      <c r="W1175" s="1"/>
      <c r="X1175" s="1"/>
      <c r="Y1175" s="1"/>
      <c r="Z1175" s="1"/>
      <c r="AA1175" s="1"/>
      <c r="AB1175" s="1"/>
      <c r="AC1175" s="1"/>
      <c r="AD1175" s="50"/>
      <c r="AE1175" s="1"/>
      <c r="AL1175" s="3"/>
      <c r="AM1175" s="3"/>
      <c r="AN1175" s="1"/>
      <c r="AO1175" s="1"/>
      <c r="AP1175" s="1"/>
      <c r="AQ1175" s="1"/>
      <c r="AR1175" s="1"/>
      <c r="AS1175" s="1"/>
    </row>
    <row r="1176" spans="18:45" s="4" customFormat="1">
      <c r="R1176" s="1"/>
      <c r="S1176" s="1"/>
      <c r="T1176" s="1"/>
      <c r="U1176" s="1"/>
      <c r="V1176" s="1"/>
      <c r="W1176" s="1"/>
      <c r="X1176" s="1"/>
      <c r="Y1176" s="1"/>
      <c r="Z1176" s="1"/>
      <c r="AA1176" s="1"/>
      <c r="AB1176" s="1"/>
      <c r="AC1176" s="1"/>
      <c r="AD1176" s="50"/>
      <c r="AE1176" s="1"/>
      <c r="AL1176" s="3"/>
      <c r="AM1176" s="3"/>
      <c r="AN1176" s="1"/>
      <c r="AO1176" s="1"/>
      <c r="AP1176" s="1"/>
      <c r="AQ1176" s="1"/>
      <c r="AR1176" s="1"/>
      <c r="AS1176" s="1"/>
    </row>
    <row r="1177" spans="18:45" s="4" customFormat="1">
      <c r="R1177" s="1"/>
      <c r="S1177" s="1"/>
      <c r="T1177" s="1"/>
      <c r="U1177" s="1"/>
      <c r="V1177" s="1"/>
      <c r="W1177" s="1"/>
      <c r="X1177" s="1"/>
      <c r="Y1177" s="1"/>
      <c r="Z1177" s="1"/>
      <c r="AA1177" s="1"/>
      <c r="AB1177" s="1"/>
      <c r="AC1177" s="1"/>
      <c r="AD1177" s="50"/>
      <c r="AE1177" s="1"/>
      <c r="AL1177" s="3"/>
      <c r="AM1177" s="3"/>
      <c r="AN1177" s="1"/>
      <c r="AO1177" s="1"/>
      <c r="AP1177" s="1"/>
      <c r="AQ1177" s="1"/>
      <c r="AR1177" s="1"/>
      <c r="AS1177" s="1"/>
    </row>
    <row r="1178" spans="18:45" s="4" customFormat="1">
      <c r="R1178" s="1"/>
      <c r="S1178" s="1"/>
      <c r="T1178" s="1"/>
      <c r="U1178" s="1"/>
      <c r="V1178" s="1"/>
      <c r="W1178" s="1"/>
      <c r="X1178" s="1"/>
      <c r="Y1178" s="1"/>
      <c r="Z1178" s="1"/>
      <c r="AA1178" s="1"/>
      <c r="AB1178" s="1"/>
      <c r="AC1178" s="1"/>
      <c r="AD1178" s="50"/>
      <c r="AE1178" s="1"/>
      <c r="AL1178" s="3"/>
      <c r="AM1178" s="3"/>
      <c r="AN1178" s="1"/>
      <c r="AO1178" s="1"/>
      <c r="AP1178" s="1"/>
      <c r="AQ1178" s="1"/>
      <c r="AR1178" s="1"/>
      <c r="AS1178" s="1"/>
    </row>
    <row r="1179" spans="18:45" s="4" customFormat="1">
      <c r="R1179" s="1"/>
      <c r="S1179" s="1"/>
      <c r="T1179" s="1"/>
      <c r="U1179" s="1"/>
      <c r="V1179" s="1"/>
      <c r="W1179" s="1"/>
      <c r="X1179" s="1"/>
      <c r="Y1179" s="1"/>
      <c r="Z1179" s="1"/>
      <c r="AA1179" s="1"/>
      <c r="AB1179" s="1"/>
      <c r="AC1179" s="1"/>
      <c r="AD1179" s="50"/>
      <c r="AE1179" s="1"/>
      <c r="AL1179" s="3"/>
      <c r="AM1179" s="3"/>
      <c r="AN1179" s="1"/>
      <c r="AO1179" s="1"/>
      <c r="AP1179" s="1"/>
      <c r="AQ1179" s="1"/>
      <c r="AR1179" s="1"/>
      <c r="AS1179" s="1"/>
    </row>
    <row r="1180" spans="18:45" s="4" customFormat="1">
      <c r="R1180" s="1"/>
      <c r="S1180" s="1"/>
      <c r="T1180" s="1"/>
      <c r="U1180" s="1"/>
      <c r="V1180" s="1"/>
      <c r="W1180" s="1"/>
      <c r="X1180" s="1"/>
      <c r="Y1180" s="1"/>
      <c r="Z1180" s="1"/>
      <c r="AA1180" s="1"/>
      <c r="AB1180" s="1"/>
      <c r="AC1180" s="1"/>
      <c r="AD1180" s="50"/>
      <c r="AE1180" s="1"/>
      <c r="AL1180" s="3"/>
      <c r="AM1180" s="3"/>
      <c r="AN1180" s="1"/>
      <c r="AO1180" s="1"/>
      <c r="AP1180" s="1"/>
      <c r="AQ1180" s="1"/>
      <c r="AR1180" s="1"/>
      <c r="AS1180" s="1"/>
    </row>
    <row r="1181" spans="18:45" s="4" customFormat="1">
      <c r="R1181" s="1"/>
      <c r="S1181" s="1"/>
      <c r="T1181" s="1"/>
      <c r="U1181" s="1"/>
      <c r="V1181" s="1"/>
      <c r="W1181" s="1"/>
      <c r="X1181" s="1"/>
      <c r="Y1181" s="1"/>
      <c r="Z1181" s="1"/>
      <c r="AA1181" s="1"/>
      <c r="AB1181" s="1"/>
      <c r="AC1181" s="1"/>
      <c r="AD1181" s="50"/>
      <c r="AE1181" s="1"/>
      <c r="AL1181" s="3"/>
      <c r="AM1181" s="3"/>
      <c r="AN1181" s="1"/>
      <c r="AO1181" s="1"/>
      <c r="AP1181" s="1"/>
      <c r="AQ1181" s="1"/>
      <c r="AR1181" s="1"/>
      <c r="AS1181" s="1"/>
    </row>
    <row r="1182" spans="18:45" s="4" customFormat="1">
      <c r="R1182" s="1"/>
      <c r="S1182" s="1"/>
      <c r="T1182" s="1"/>
      <c r="U1182" s="1"/>
      <c r="V1182" s="1"/>
      <c r="W1182" s="1"/>
      <c r="X1182" s="1"/>
      <c r="Y1182" s="1"/>
      <c r="Z1182" s="1"/>
      <c r="AA1182" s="1"/>
      <c r="AB1182" s="1"/>
      <c r="AC1182" s="1"/>
      <c r="AD1182" s="50"/>
      <c r="AE1182" s="1"/>
      <c r="AL1182" s="3"/>
      <c r="AM1182" s="3"/>
      <c r="AN1182" s="1"/>
      <c r="AO1182" s="1"/>
      <c r="AP1182" s="1"/>
      <c r="AQ1182" s="1"/>
      <c r="AR1182" s="1"/>
      <c r="AS1182" s="1"/>
    </row>
    <row r="1183" spans="18:45" s="4" customFormat="1">
      <c r="R1183" s="1"/>
      <c r="S1183" s="1"/>
      <c r="T1183" s="1"/>
      <c r="U1183" s="1"/>
      <c r="V1183" s="1"/>
      <c r="W1183" s="1"/>
      <c r="X1183" s="1"/>
      <c r="Y1183" s="1"/>
      <c r="Z1183" s="1"/>
      <c r="AA1183" s="1"/>
      <c r="AB1183" s="1"/>
      <c r="AC1183" s="1"/>
      <c r="AD1183" s="50"/>
      <c r="AE1183" s="1"/>
      <c r="AL1183" s="3"/>
      <c r="AM1183" s="3"/>
      <c r="AN1183" s="1"/>
      <c r="AO1183" s="1"/>
      <c r="AP1183" s="1"/>
      <c r="AQ1183" s="1"/>
      <c r="AR1183" s="1"/>
      <c r="AS1183" s="1"/>
    </row>
    <row r="1184" spans="18:45" s="4" customFormat="1">
      <c r="R1184" s="1"/>
      <c r="S1184" s="1"/>
      <c r="T1184" s="1"/>
      <c r="U1184" s="1"/>
      <c r="V1184" s="1"/>
      <c r="W1184" s="1"/>
      <c r="X1184" s="1"/>
      <c r="Y1184" s="1"/>
      <c r="Z1184" s="1"/>
      <c r="AA1184" s="1"/>
      <c r="AB1184" s="1"/>
      <c r="AC1184" s="1"/>
      <c r="AD1184" s="50"/>
      <c r="AE1184" s="1"/>
      <c r="AL1184" s="3"/>
      <c r="AM1184" s="3"/>
      <c r="AN1184" s="1"/>
      <c r="AO1184" s="1"/>
      <c r="AP1184" s="1"/>
      <c r="AQ1184" s="1"/>
      <c r="AR1184" s="1"/>
      <c r="AS1184" s="1"/>
    </row>
    <row r="1185" spans="18:45" s="4" customFormat="1">
      <c r="R1185" s="1"/>
      <c r="S1185" s="1"/>
      <c r="T1185" s="1"/>
      <c r="U1185" s="1"/>
      <c r="V1185" s="1"/>
      <c r="W1185" s="1"/>
      <c r="X1185" s="1"/>
      <c r="Y1185" s="1"/>
      <c r="Z1185" s="1"/>
      <c r="AA1185" s="1"/>
      <c r="AB1185" s="1"/>
      <c r="AC1185" s="1"/>
      <c r="AD1185" s="50"/>
      <c r="AE1185" s="1"/>
      <c r="AL1185" s="3"/>
      <c r="AM1185" s="3"/>
      <c r="AN1185" s="1"/>
      <c r="AO1185" s="1"/>
      <c r="AP1185" s="1"/>
      <c r="AQ1185" s="1"/>
      <c r="AR1185" s="1"/>
      <c r="AS1185" s="1"/>
    </row>
    <row r="1186" spans="18:45" s="4" customFormat="1">
      <c r="R1186" s="1"/>
      <c r="S1186" s="1"/>
      <c r="T1186" s="1"/>
      <c r="U1186" s="1"/>
      <c r="V1186" s="1"/>
      <c r="W1186" s="1"/>
      <c r="X1186" s="1"/>
      <c r="Y1186" s="1"/>
      <c r="Z1186" s="1"/>
      <c r="AA1186" s="1"/>
      <c r="AB1186" s="1"/>
      <c r="AC1186" s="1"/>
      <c r="AD1186" s="50"/>
      <c r="AE1186" s="1"/>
      <c r="AL1186" s="3"/>
      <c r="AM1186" s="3"/>
      <c r="AN1186" s="1"/>
      <c r="AO1186" s="1"/>
      <c r="AP1186" s="1"/>
      <c r="AQ1186" s="1"/>
      <c r="AR1186" s="1"/>
      <c r="AS1186" s="1"/>
    </row>
    <row r="1187" spans="18:45" s="4" customFormat="1">
      <c r="R1187" s="1"/>
      <c r="S1187" s="1"/>
      <c r="T1187" s="1"/>
      <c r="U1187" s="1"/>
      <c r="V1187" s="1"/>
      <c r="W1187" s="1"/>
      <c r="X1187" s="1"/>
      <c r="Y1187" s="1"/>
      <c r="Z1187" s="1"/>
      <c r="AA1187" s="1"/>
      <c r="AB1187" s="1"/>
      <c r="AC1187" s="1"/>
      <c r="AD1187" s="50"/>
      <c r="AE1187" s="1"/>
      <c r="AL1187" s="3"/>
      <c r="AM1187" s="3"/>
      <c r="AN1187" s="1"/>
      <c r="AO1187" s="1"/>
      <c r="AP1187" s="1"/>
      <c r="AQ1187" s="1"/>
      <c r="AR1187" s="1"/>
      <c r="AS1187" s="1"/>
    </row>
    <row r="1188" spans="18:45" s="4" customFormat="1">
      <c r="R1188" s="1"/>
      <c r="S1188" s="1"/>
      <c r="T1188" s="1"/>
      <c r="U1188" s="1"/>
      <c r="V1188" s="1"/>
      <c r="W1188" s="1"/>
      <c r="X1188" s="1"/>
      <c r="Y1188" s="1"/>
      <c r="Z1188" s="1"/>
      <c r="AA1188" s="1"/>
      <c r="AB1188" s="1"/>
      <c r="AC1188" s="1"/>
      <c r="AD1188" s="50"/>
      <c r="AE1188" s="1"/>
      <c r="AL1188" s="3"/>
      <c r="AM1188" s="3"/>
      <c r="AN1188" s="1"/>
      <c r="AO1188" s="1"/>
      <c r="AP1188" s="1"/>
      <c r="AQ1188" s="1"/>
      <c r="AR1188" s="1"/>
      <c r="AS1188" s="1"/>
    </row>
    <row r="1189" spans="18:45" s="4" customFormat="1">
      <c r="R1189" s="1"/>
      <c r="S1189" s="1"/>
      <c r="T1189" s="1"/>
      <c r="U1189" s="1"/>
      <c r="V1189" s="1"/>
      <c r="W1189" s="1"/>
      <c r="X1189" s="1"/>
      <c r="Y1189" s="1"/>
      <c r="Z1189" s="1"/>
      <c r="AA1189" s="1"/>
      <c r="AB1189" s="1"/>
      <c r="AC1189" s="1"/>
      <c r="AD1189" s="50"/>
      <c r="AE1189" s="1"/>
      <c r="AL1189" s="3"/>
      <c r="AM1189" s="3"/>
      <c r="AN1189" s="1"/>
      <c r="AO1189" s="1"/>
      <c r="AP1189" s="1"/>
      <c r="AQ1189" s="1"/>
      <c r="AR1189" s="1"/>
      <c r="AS1189" s="1"/>
    </row>
    <row r="1190" spans="18:45" s="4" customFormat="1">
      <c r="R1190" s="1"/>
      <c r="S1190" s="1"/>
      <c r="T1190" s="1"/>
      <c r="U1190" s="1"/>
      <c r="V1190" s="1"/>
      <c r="W1190" s="1"/>
      <c r="X1190" s="1"/>
      <c r="Y1190" s="1"/>
      <c r="Z1190" s="1"/>
      <c r="AA1190" s="1"/>
      <c r="AB1190" s="1"/>
      <c r="AC1190" s="1"/>
      <c r="AD1190" s="50"/>
      <c r="AE1190" s="1"/>
      <c r="AL1190" s="3"/>
      <c r="AM1190" s="3"/>
      <c r="AN1190" s="1"/>
      <c r="AO1190" s="1"/>
      <c r="AP1190" s="1"/>
      <c r="AQ1190" s="1"/>
      <c r="AR1190" s="1"/>
      <c r="AS1190" s="1"/>
    </row>
    <row r="1191" spans="18:45" s="4" customFormat="1">
      <c r="R1191" s="1"/>
      <c r="S1191" s="1"/>
      <c r="T1191" s="1"/>
      <c r="U1191" s="1"/>
      <c r="V1191" s="1"/>
      <c r="W1191" s="1"/>
      <c r="X1191" s="1"/>
      <c r="Y1191" s="1"/>
      <c r="Z1191" s="1"/>
      <c r="AA1191" s="1"/>
      <c r="AB1191" s="1"/>
      <c r="AC1191" s="1"/>
      <c r="AD1191" s="50"/>
      <c r="AE1191" s="1"/>
      <c r="AL1191" s="3"/>
      <c r="AM1191" s="3"/>
      <c r="AN1191" s="1"/>
      <c r="AO1191" s="1"/>
      <c r="AP1191" s="1"/>
      <c r="AQ1191" s="1"/>
      <c r="AR1191" s="1"/>
      <c r="AS1191" s="1"/>
    </row>
    <row r="1192" spans="18:45" s="4" customFormat="1">
      <c r="R1192" s="1"/>
      <c r="S1192" s="1"/>
      <c r="T1192" s="1"/>
      <c r="U1192" s="1"/>
      <c r="V1192" s="1"/>
      <c r="W1192" s="1"/>
      <c r="X1192" s="1"/>
      <c r="Y1192" s="1"/>
      <c r="Z1192" s="1"/>
      <c r="AA1192" s="1"/>
      <c r="AB1192" s="1"/>
      <c r="AC1192" s="1"/>
      <c r="AD1192" s="50"/>
      <c r="AE1192" s="1"/>
      <c r="AL1192" s="3"/>
      <c r="AM1192" s="3"/>
      <c r="AN1192" s="1"/>
      <c r="AO1192" s="1"/>
      <c r="AP1192" s="1"/>
      <c r="AQ1192" s="1"/>
      <c r="AR1192" s="1"/>
      <c r="AS1192" s="1"/>
    </row>
    <row r="1193" spans="18:45" s="4" customFormat="1">
      <c r="R1193" s="1"/>
      <c r="S1193" s="1"/>
      <c r="T1193" s="1"/>
      <c r="U1193" s="1"/>
      <c r="V1193" s="1"/>
      <c r="W1193" s="1"/>
      <c r="X1193" s="1"/>
      <c r="Y1193" s="1"/>
      <c r="Z1193" s="1"/>
      <c r="AA1193" s="1"/>
      <c r="AB1193" s="1"/>
      <c r="AC1193" s="1"/>
      <c r="AD1193" s="50"/>
      <c r="AE1193" s="1"/>
      <c r="AL1193" s="3"/>
      <c r="AM1193" s="3"/>
      <c r="AN1193" s="1"/>
      <c r="AO1193" s="1"/>
      <c r="AP1193" s="1"/>
      <c r="AQ1193" s="1"/>
      <c r="AR1193" s="1"/>
      <c r="AS1193" s="1"/>
    </row>
    <row r="1194" spans="18:45" s="4" customFormat="1">
      <c r="R1194" s="1"/>
      <c r="S1194" s="1"/>
      <c r="T1194" s="1"/>
      <c r="U1194" s="1"/>
      <c r="V1194" s="1"/>
      <c r="W1194" s="1"/>
      <c r="X1194" s="1"/>
      <c r="Y1194" s="1"/>
      <c r="Z1194" s="1"/>
      <c r="AA1194" s="1"/>
      <c r="AB1194" s="1"/>
      <c r="AC1194" s="1"/>
      <c r="AD1194" s="50"/>
      <c r="AE1194" s="1"/>
      <c r="AL1194" s="3"/>
      <c r="AM1194" s="3"/>
      <c r="AN1194" s="1"/>
      <c r="AO1194" s="1"/>
      <c r="AP1194" s="1"/>
      <c r="AQ1194" s="1"/>
      <c r="AR1194" s="1"/>
      <c r="AS1194" s="1"/>
    </row>
    <row r="1195" spans="18:45" s="4" customFormat="1">
      <c r="R1195" s="1"/>
      <c r="S1195" s="1"/>
      <c r="T1195" s="1"/>
      <c r="U1195" s="1"/>
      <c r="V1195" s="1"/>
      <c r="W1195" s="1"/>
      <c r="X1195" s="1"/>
      <c r="Y1195" s="1"/>
      <c r="Z1195" s="1"/>
      <c r="AA1195" s="1"/>
      <c r="AB1195" s="1"/>
      <c r="AC1195" s="1"/>
      <c r="AD1195" s="50"/>
      <c r="AE1195" s="1"/>
      <c r="AL1195" s="3"/>
      <c r="AM1195" s="3"/>
      <c r="AN1195" s="1"/>
      <c r="AO1195" s="1"/>
      <c r="AP1195" s="1"/>
      <c r="AQ1195" s="1"/>
      <c r="AR1195" s="1"/>
      <c r="AS1195" s="1"/>
    </row>
    <row r="1196" spans="18:45" s="4" customFormat="1">
      <c r="R1196" s="1"/>
      <c r="S1196" s="1"/>
      <c r="T1196" s="1"/>
      <c r="U1196" s="1"/>
      <c r="V1196" s="1"/>
      <c r="W1196" s="1"/>
      <c r="X1196" s="1"/>
      <c r="Y1196" s="1"/>
      <c r="Z1196" s="1"/>
      <c r="AA1196" s="1"/>
      <c r="AB1196" s="1"/>
      <c r="AC1196" s="1"/>
      <c r="AD1196" s="50"/>
      <c r="AE1196" s="1"/>
      <c r="AL1196" s="3"/>
      <c r="AM1196" s="3"/>
      <c r="AN1196" s="1"/>
      <c r="AO1196" s="1"/>
      <c r="AP1196" s="1"/>
      <c r="AQ1196" s="1"/>
      <c r="AR1196" s="1"/>
      <c r="AS1196" s="1"/>
    </row>
    <row r="1197" spans="18:45" s="4" customFormat="1">
      <c r="R1197" s="1"/>
      <c r="S1197" s="1"/>
      <c r="T1197" s="1"/>
      <c r="U1197" s="1"/>
      <c r="V1197" s="1"/>
      <c r="W1197" s="1"/>
      <c r="X1197" s="1"/>
      <c r="Y1197" s="1"/>
      <c r="Z1197" s="1"/>
      <c r="AA1197" s="1"/>
      <c r="AB1197" s="1"/>
      <c r="AC1197" s="1"/>
      <c r="AD1197" s="50"/>
      <c r="AE1197" s="1"/>
      <c r="AL1197" s="3"/>
      <c r="AM1197" s="3"/>
      <c r="AN1197" s="1"/>
      <c r="AO1197" s="1"/>
      <c r="AP1197" s="1"/>
      <c r="AQ1197" s="1"/>
      <c r="AR1197" s="1"/>
      <c r="AS1197" s="1"/>
    </row>
    <row r="1198" spans="18:45" s="4" customFormat="1">
      <c r="R1198" s="1"/>
      <c r="S1198" s="1"/>
      <c r="T1198" s="1"/>
      <c r="U1198" s="1"/>
      <c r="V1198" s="1"/>
      <c r="W1198" s="1"/>
      <c r="X1198" s="1"/>
      <c r="Y1198" s="1"/>
      <c r="Z1198" s="1"/>
      <c r="AA1198" s="1"/>
      <c r="AB1198" s="1"/>
      <c r="AC1198" s="1"/>
      <c r="AD1198" s="50"/>
      <c r="AE1198" s="1"/>
      <c r="AL1198" s="3"/>
      <c r="AM1198" s="3"/>
      <c r="AN1198" s="1"/>
      <c r="AO1198" s="1"/>
      <c r="AP1198" s="1"/>
      <c r="AQ1198" s="1"/>
      <c r="AR1198" s="1"/>
      <c r="AS1198" s="1"/>
    </row>
    <row r="1199" spans="18:45" s="4" customFormat="1">
      <c r="R1199" s="1"/>
      <c r="S1199" s="1"/>
      <c r="T1199" s="1"/>
      <c r="U1199" s="1"/>
      <c r="V1199" s="1"/>
      <c r="W1199" s="1"/>
      <c r="X1199" s="1"/>
      <c r="Y1199" s="1"/>
      <c r="Z1199" s="1"/>
      <c r="AA1199" s="1"/>
      <c r="AB1199" s="1"/>
      <c r="AC1199" s="1"/>
      <c r="AD1199" s="50"/>
      <c r="AE1199" s="1"/>
      <c r="AL1199" s="3"/>
      <c r="AM1199" s="3"/>
      <c r="AN1199" s="1"/>
      <c r="AO1199" s="1"/>
      <c r="AP1199" s="1"/>
      <c r="AQ1199" s="1"/>
      <c r="AR1199" s="1"/>
      <c r="AS1199" s="1"/>
    </row>
    <row r="1200" spans="18:45" s="4" customFormat="1">
      <c r="R1200" s="1"/>
      <c r="S1200" s="1"/>
      <c r="T1200" s="1"/>
      <c r="U1200" s="1"/>
      <c r="V1200" s="1"/>
      <c r="W1200" s="1"/>
      <c r="X1200" s="1"/>
      <c r="Y1200" s="1"/>
      <c r="Z1200" s="1"/>
      <c r="AA1200" s="1"/>
      <c r="AB1200" s="1"/>
      <c r="AC1200" s="1"/>
      <c r="AD1200" s="50"/>
      <c r="AE1200" s="1"/>
      <c r="AL1200" s="3"/>
      <c r="AM1200" s="3"/>
      <c r="AN1200" s="1"/>
      <c r="AO1200" s="1"/>
      <c r="AP1200" s="1"/>
      <c r="AQ1200" s="1"/>
      <c r="AR1200" s="1"/>
      <c r="AS1200" s="1"/>
    </row>
    <row r="1201" spans="18:45" s="4" customFormat="1">
      <c r="R1201" s="1"/>
      <c r="S1201" s="1"/>
      <c r="T1201" s="1"/>
      <c r="U1201" s="1"/>
      <c r="V1201" s="1"/>
      <c r="W1201" s="1"/>
      <c r="X1201" s="1"/>
      <c r="Y1201" s="1"/>
      <c r="Z1201" s="1"/>
      <c r="AA1201" s="1"/>
      <c r="AB1201" s="1"/>
      <c r="AC1201" s="1"/>
      <c r="AD1201" s="50"/>
      <c r="AE1201" s="1"/>
      <c r="AL1201" s="3"/>
      <c r="AM1201" s="3"/>
      <c r="AN1201" s="1"/>
      <c r="AO1201" s="1"/>
      <c r="AP1201" s="1"/>
      <c r="AQ1201" s="1"/>
      <c r="AR1201" s="1"/>
      <c r="AS1201" s="1"/>
    </row>
    <row r="1202" spans="18:45" s="4" customFormat="1">
      <c r="R1202" s="1"/>
      <c r="S1202" s="1"/>
      <c r="T1202" s="1"/>
      <c r="U1202" s="1"/>
      <c r="V1202" s="1"/>
      <c r="W1202" s="1"/>
      <c r="X1202" s="1"/>
      <c r="Y1202" s="1"/>
      <c r="Z1202" s="1"/>
      <c r="AA1202" s="1"/>
      <c r="AB1202" s="1"/>
      <c r="AC1202" s="1"/>
      <c r="AD1202" s="50"/>
      <c r="AE1202" s="1"/>
      <c r="AL1202" s="3"/>
      <c r="AM1202" s="3"/>
      <c r="AN1202" s="1"/>
      <c r="AO1202" s="1"/>
      <c r="AP1202" s="1"/>
      <c r="AQ1202" s="1"/>
      <c r="AR1202" s="1"/>
      <c r="AS1202" s="1"/>
    </row>
    <row r="1203" spans="18:45" s="4" customFormat="1">
      <c r="R1203" s="1"/>
      <c r="S1203" s="1"/>
      <c r="T1203" s="1"/>
      <c r="U1203" s="1"/>
      <c r="V1203" s="1"/>
      <c r="W1203" s="1"/>
      <c r="X1203" s="1"/>
      <c r="Y1203" s="1"/>
      <c r="Z1203" s="1"/>
      <c r="AA1203" s="1"/>
      <c r="AB1203" s="1"/>
      <c r="AC1203" s="1"/>
      <c r="AD1203" s="50"/>
      <c r="AE1203" s="1"/>
      <c r="AL1203" s="3"/>
      <c r="AM1203" s="3"/>
      <c r="AN1203" s="1"/>
      <c r="AO1203" s="1"/>
      <c r="AP1203" s="1"/>
      <c r="AQ1203" s="1"/>
      <c r="AR1203" s="1"/>
      <c r="AS1203" s="1"/>
    </row>
    <row r="1204" spans="18:45" s="4" customFormat="1">
      <c r="R1204" s="1"/>
      <c r="S1204" s="1"/>
      <c r="T1204" s="1"/>
      <c r="U1204" s="1"/>
      <c r="V1204" s="1"/>
      <c r="W1204" s="1"/>
      <c r="X1204" s="1"/>
      <c r="Y1204" s="1"/>
      <c r="Z1204" s="1"/>
      <c r="AA1204" s="1"/>
      <c r="AB1204" s="1"/>
      <c r="AC1204" s="1"/>
      <c r="AD1204" s="50"/>
      <c r="AE1204" s="1"/>
      <c r="AL1204" s="3"/>
      <c r="AM1204" s="3"/>
      <c r="AN1204" s="1"/>
      <c r="AO1204" s="1"/>
      <c r="AP1204" s="1"/>
      <c r="AQ1204" s="1"/>
      <c r="AR1204" s="1"/>
      <c r="AS1204" s="1"/>
    </row>
    <row r="1205" spans="18:45" s="4" customFormat="1">
      <c r="R1205" s="1"/>
      <c r="S1205" s="1"/>
      <c r="T1205" s="1"/>
      <c r="U1205" s="1"/>
      <c r="V1205" s="1"/>
      <c r="W1205" s="1"/>
      <c r="X1205" s="1"/>
      <c r="Y1205" s="1"/>
      <c r="Z1205" s="1"/>
      <c r="AA1205" s="1"/>
      <c r="AB1205" s="1"/>
      <c r="AC1205" s="1"/>
      <c r="AD1205" s="50"/>
      <c r="AE1205" s="1"/>
      <c r="AL1205" s="3"/>
      <c r="AM1205" s="3"/>
      <c r="AN1205" s="1"/>
      <c r="AO1205" s="1"/>
      <c r="AP1205" s="1"/>
      <c r="AQ1205" s="1"/>
      <c r="AR1205" s="1"/>
      <c r="AS1205" s="1"/>
    </row>
    <row r="1206" spans="18:45" s="4" customFormat="1">
      <c r="R1206" s="1"/>
      <c r="S1206" s="1"/>
      <c r="T1206" s="1"/>
      <c r="U1206" s="1"/>
      <c r="V1206" s="1"/>
      <c r="W1206" s="1"/>
      <c r="X1206" s="1"/>
      <c r="Y1206" s="1"/>
      <c r="Z1206" s="1"/>
      <c r="AA1206" s="1"/>
      <c r="AB1206" s="1"/>
      <c r="AC1206" s="1"/>
      <c r="AD1206" s="50"/>
      <c r="AE1206" s="1"/>
      <c r="AL1206" s="3"/>
      <c r="AM1206" s="3"/>
      <c r="AN1206" s="1"/>
      <c r="AO1206" s="1"/>
      <c r="AP1206" s="1"/>
      <c r="AQ1206" s="1"/>
      <c r="AR1206" s="1"/>
      <c r="AS1206" s="1"/>
    </row>
    <row r="1207" spans="18:45" s="4" customFormat="1">
      <c r="R1207" s="1"/>
      <c r="S1207" s="1"/>
      <c r="T1207" s="1"/>
      <c r="U1207" s="1"/>
      <c r="V1207" s="1"/>
      <c r="W1207" s="1"/>
      <c r="X1207" s="1"/>
      <c r="Y1207" s="1"/>
      <c r="Z1207" s="1"/>
      <c r="AA1207" s="1"/>
      <c r="AB1207" s="1"/>
      <c r="AC1207" s="1"/>
      <c r="AD1207" s="50"/>
      <c r="AE1207" s="1"/>
      <c r="AL1207" s="3"/>
      <c r="AM1207" s="3"/>
      <c r="AN1207" s="1"/>
      <c r="AO1207" s="1"/>
      <c r="AP1207" s="1"/>
      <c r="AQ1207" s="1"/>
      <c r="AR1207" s="1"/>
      <c r="AS1207" s="1"/>
    </row>
    <row r="1208" spans="18:45" s="4" customFormat="1">
      <c r="R1208" s="1"/>
      <c r="S1208" s="1"/>
      <c r="T1208" s="1"/>
      <c r="U1208" s="1"/>
      <c r="V1208" s="1"/>
      <c r="W1208" s="1"/>
      <c r="X1208" s="1"/>
      <c r="Y1208" s="1"/>
      <c r="Z1208" s="1"/>
      <c r="AA1208" s="1"/>
      <c r="AB1208" s="1"/>
      <c r="AC1208" s="1"/>
      <c r="AD1208" s="50"/>
      <c r="AE1208" s="1"/>
      <c r="AL1208" s="3"/>
      <c r="AM1208" s="3"/>
      <c r="AN1208" s="1"/>
      <c r="AO1208" s="1"/>
      <c r="AP1208" s="1"/>
      <c r="AQ1208" s="1"/>
      <c r="AR1208" s="1"/>
      <c r="AS1208" s="1"/>
    </row>
    <row r="1209" spans="18:45" s="4" customFormat="1">
      <c r="R1209" s="1"/>
      <c r="S1209" s="1"/>
      <c r="T1209" s="1"/>
      <c r="U1209" s="1"/>
      <c r="V1209" s="1"/>
      <c r="W1209" s="1"/>
      <c r="X1209" s="1"/>
      <c r="Y1209" s="1"/>
      <c r="Z1209" s="1"/>
      <c r="AA1209" s="1"/>
      <c r="AB1209" s="1"/>
      <c r="AC1209" s="1"/>
      <c r="AD1209" s="50"/>
      <c r="AE1209" s="1"/>
      <c r="AL1209" s="3"/>
      <c r="AM1209" s="3"/>
      <c r="AN1209" s="1"/>
      <c r="AO1209" s="1"/>
      <c r="AP1209" s="1"/>
      <c r="AQ1209" s="1"/>
      <c r="AR1209" s="1"/>
      <c r="AS1209" s="1"/>
    </row>
    <row r="1210" spans="18:45" s="4" customFormat="1">
      <c r="R1210" s="1"/>
      <c r="S1210" s="1"/>
      <c r="T1210" s="1"/>
      <c r="U1210" s="1"/>
      <c r="V1210" s="1"/>
      <c r="W1210" s="1"/>
      <c r="X1210" s="1"/>
      <c r="Y1210" s="1"/>
      <c r="Z1210" s="1"/>
      <c r="AA1210" s="1"/>
      <c r="AB1210" s="1"/>
      <c r="AC1210" s="1"/>
      <c r="AD1210" s="50"/>
      <c r="AE1210" s="1"/>
      <c r="AL1210" s="3"/>
      <c r="AM1210" s="3"/>
      <c r="AN1210" s="1"/>
      <c r="AO1210" s="1"/>
      <c r="AP1210" s="1"/>
      <c r="AQ1210" s="1"/>
      <c r="AR1210" s="1"/>
      <c r="AS1210" s="1"/>
    </row>
    <row r="1211" spans="18:45" s="4" customFormat="1">
      <c r="R1211" s="1"/>
      <c r="S1211" s="1"/>
      <c r="T1211" s="1"/>
      <c r="U1211" s="1"/>
      <c r="V1211" s="1"/>
      <c r="W1211" s="1"/>
      <c r="X1211" s="1"/>
      <c r="Y1211" s="1"/>
      <c r="Z1211" s="1"/>
      <c r="AA1211" s="1"/>
      <c r="AB1211" s="1"/>
      <c r="AC1211" s="1"/>
      <c r="AD1211" s="50"/>
      <c r="AE1211" s="1"/>
      <c r="AL1211" s="3"/>
      <c r="AM1211" s="3"/>
      <c r="AN1211" s="1"/>
      <c r="AO1211" s="1"/>
      <c r="AP1211" s="1"/>
      <c r="AQ1211" s="1"/>
      <c r="AR1211" s="1"/>
      <c r="AS1211" s="1"/>
    </row>
    <row r="1212" spans="18:45" s="4" customFormat="1">
      <c r="R1212" s="1"/>
      <c r="S1212" s="1"/>
      <c r="T1212" s="1"/>
      <c r="U1212" s="1"/>
      <c r="V1212" s="1"/>
      <c r="W1212" s="1"/>
      <c r="X1212" s="1"/>
      <c r="Y1212" s="1"/>
      <c r="Z1212" s="1"/>
      <c r="AA1212" s="1"/>
      <c r="AB1212" s="1"/>
      <c r="AC1212" s="1"/>
      <c r="AD1212" s="50"/>
      <c r="AE1212" s="1"/>
      <c r="AL1212" s="3"/>
      <c r="AM1212" s="3"/>
      <c r="AN1212" s="1"/>
      <c r="AO1212" s="1"/>
      <c r="AP1212" s="1"/>
      <c r="AQ1212" s="1"/>
      <c r="AR1212" s="1"/>
      <c r="AS1212" s="1"/>
    </row>
    <row r="1213" spans="18:45" s="4" customFormat="1">
      <c r="R1213" s="1"/>
      <c r="S1213" s="1"/>
      <c r="T1213" s="1"/>
      <c r="U1213" s="1"/>
      <c r="V1213" s="1"/>
      <c r="W1213" s="1"/>
      <c r="X1213" s="1"/>
      <c r="Y1213" s="1"/>
      <c r="Z1213" s="1"/>
      <c r="AA1213" s="1"/>
      <c r="AB1213" s="1"/>
      <c r="AC1213" s="1"/>
      <c r="AD1213" s="50"/>
      <c r="AE1213" s="1"/>
      <c r="AL1213" s="3"/>
      <c r="AM1213" s="3"/>
      <c r="AN1213" s="1"/>
      <c r="AO1213" s="1"/>
      <c r="AP1213" s="1"/>
      <c r="AQ1213" s="1"/>
      <c r="AR1213" s="1"/>
      <c r="AS1213" s="1"/>
    </row>
    <row r="1214" spans="18:45" s="4" customFormat="1">
      <c r="R1214" s="1"/>
      <c r="S1214" s="1"/>
      <c r="T1214" s="1"/>
      <c r="U1214" s="1"/>
      <c r="V1214" s="1"/>
      <c r="W1214" s="1"/>
      <c r="X1214" s="1"/>
      <c r="Y1214" s="1"/>
      <c r="Z1214" s="1"/>
      <c r="AA1214" s="1"/>
      <c r="AB1214" s="1"/>
      <c r="AC1214" s="1"/>
      <c r="AD1214" s="50"/>
      <c r="AE1214" s="1"/>
      <c r="AL1214" s="3"/>
      <c r="AM1214" s="3"/>
      <c r="AN1214" s="1"/>
      <c r="AO1214" s="1"/>
      <c r="AP1214" s="1"/>
      <c r="AQ1214" s="1"/>
      <c r="AR1214" s="1"/>
      <c r="AS1214" s="1"/>
    </row>
    <row r="1215" spans="18:45" s="4" customFormat="1">
      <c r="R1215" s="1"/>
      <c r="S1215" s="1"/>
      <c r="T1215" s="1"/>
      <c r="U1215" s="1"/>
      <c r="V1215" s="1"/>
      <c r="W1215" s="1"/>
      <c r="X1215" s="1"/>
      <c r="Y1215" s="1"/>
      <c r="Z1215" s="1"/>
      <c r="AA1215" s="1"/>
      <c r="AB1215" s="1"/>
      <c r="AC1215" s="1"/>
      <c r="AD1215" s="50"/>
      <c r="AE1215" s="1"/>
      <c r="AL1215" s="3"/>
      <c r="AM1215" s="3"/>
      <c r="AN1215" s="1"/>
      <c r="AO1215" s="1"/>
      <c r="AP1215" s="1"/>
      <c r="AQ1215" s="1"/>
      <c r="AR1215" s="1"/>
      <c r="AS1215" s="1"/>
    </row>
    <row r="1216" spans="18:45" s="4" customFormat="1">
      <c r="R1216" s="1"/>
      <c r="S1216" s="1"/>
      <c r="T1216" s="1"/>
      <c r="U1216" s="1"/>
      <c r="V1216" s="1"/>
      <c r="W1216" s="1"/>
      <c r="X1216" s="1"/>
      <c r="Y1216" s="1"/>
      <c r="Z1216" s="1"/>
      <c r="AA1216" s="1"/>
      <c r="AB1216" s="1"/>
      <c r="AC1216" s="1"/>
      <c r="AD1216" s="50"/>
      <c r="AE1216" s="1"/>
      <c r="AL1216" s="3"/>
      <c r="AM1216" s="3"/>
      <c r="AN1216" s="1"/>
      <c r="AO1216" s="1"/>
      <c r="AP1216" s="1"/>
      <c r="AQ1216" s="1"/>
      <c r="AR1216" s="1"/>
      <c r="AS1216" s="1"/>
    </row>
    <row r="1217" spans="18:45" s="4" customFormat="1">
      <c r="R1217" s="1"/>
      <c r="S1217" s="1"/>
      <c r="T1217" s="1"/>
      <c r="U1217" s="1"/>
      <c r="V1217" s="1"/>
      <c r="W1217" s="1"/>
      <c r="X1217" s="1"/>
      <c r="Y1217" s="1"/>
      <c r="Z1217" s="1"/>
      <c r="AA1217" s="1"/>
      <c r="AB1217" s="1"/>
      <c r="AC1217" s="1"/>
      <c r="AD1217" s="50"/>
      <c r="AE1217" s="1"/>
      <c r="AL1217" s="3"/>
      <c r="AM1217" s="3"/>
      <c r="AN1217" s="1"/>
      <c r="AO1217" s="1"/>
      <c r="AP1217" s="1"/>
      <c r="AQ1217" s="1"/>
      <c r="AR1217" s="1"/>
      <c r="AS1217" s="1"/>
    </row>
    <row r="1218" spans="18:45" s="4" customFormat="1">
      <c r="R1218" s="1"/>
      <c r="S1218" s="1"/>
      <c r="T1218" s="1"/>
      <c r="U1218" s="1"/>
      <c r="V1218" s="1"/>
      <c r="W1218" s="1"/>
      <c r="X1218" s="1"/>
      <c r="Y1218" s="1"/>
      <c r="Z1218" s="1"/>
      <c r="AA1218" s="1"/>
      <c r="AB1218" s="1"/>
      <c r="AC1218" s="1"/>
      <c r="AD1218" s="50"/>
      <c r="AE1218" s="1"/>
      <c r="AL1218" s="3"/>
      <c r="AM1218" s="3"/>
      <c r="AN1218" s="1"/>
      <c r="AO1218" s="1"/>
      <c r="AP1218" s="1"/>
      <c r="AQ1218" s="1"/>
      <c r="AR1218" s="1"/>
      <c r="AS1218" s="1"/>
    </row>
    <row r="1219" spans="18:45" s="4" customFormat="1">
      <c r="R1219" s="1"/>
      <c r="S1219" s="1"/>
      <c r="T1219" s="1"/>
      <c r="U1219" s="1"/>
      <c r="V1219" s="1"/>
      <c r="W1219" s="1"/>
      <c r="X1219" s="1"/>
      <c r="Y1219" s="1"/>
      <c r="Z1219" s="1"/>
      <c r="AA1219" s="1"/>
      <c r="AB1219" s="1"/>
      <c r="AC1219" s="1"/>
      <c r="AD1219" s="50"/>
      <c r="AE1219" s="1"/>
      <c r="AL1219" s="3"/>
      <c r="AM1219" s="3"/>
      <c r="AN1219" s="1"/>
      <c r="AO1219" s="1"/>
      <c r="AP1219" s="1"/>
      <c r="AQ1219" s="1"/>
      <c r="AR1219" s="1"/>
      <c r="AS1219" s="1"/>
    </row>
    <row r="1220" spans="18:45" s="4" customFormat="1">
      <c r="R1220" s="1"/>
      <c r="S1220" s="1"/>
      <c r="T1220" s="1"/>
      <c r="U1220" s="1"/>
      <c r="V1220" s="1"/>
      <c r="W1220" s="1"/>
      <c r="X1220" s="1"/>
      <c r="Y1220" s="1"/>
      <c r="Z1220" s="1"/>
      <c r="AA1220" s="1"/>
      <c r="AB1220" s="1"/>
      <c r="AC1220" s="1"/>
      <c r="AD1220" s="50"/>
      <c r="AE1220" s="1"/>
      <c r="AL1220" s="3"/>
      <c r="AM1220" s="3"/>
      <c r="AN1220" s="1"/>
      <c r="AO1220" s="1"/>
      <c r="AP1220" s="1"/>
      <c r="AQ1220" s="1"/>
      <c r="AR1220" s="1"/>
      <c r="AS1220" s="1"/>
    </row>
    <row r="1221" spans="18:45" s="4" customFormat="1">
      <c r="R1221" s="1"/>
      <c r="S1221" s="1"/>
      <c r="T1221" s="1"/>
      <c r="U1221" s="1"/>
      <c r="V1221" s="1"/>
      <c r="W1221" s="1"/>
      <c r="X1221" s="1"/>
      <c r="Y1221" s="1"/>
      <c r="Z1221" s="1"/>
      <c r="AA1221" s="1"/>
      <c r="AB1221" s="1"/>
      <c r="AC1221" s="1"/>
      <c r="AD1221" s="50"/>
      <c r="AE1221" s="1"/>
      <c r="AL1221" s="3"/>
      <c r="AM1221" s="3"/>
      <c r="AN1221" s="1"/>
      <c r="AO1221" s="1"/>
      <c r="AP1221" s="1"/>
      <c r="AQ1221" s="1"/>
      <c r="AR1221" s="1"/>
      <c r="AS1221" s="1"/>
    </row>
    <row r="1222" spans="18:45" s="4" customFormat="1">
      <c r="R1222" s="1"/>
      <c r="S1222" s="1"/>
      <c r="T1222" s="1"/>
      <c r="U1222" s="1"/>
      <c r="V1222" s="1"/>
      <c r="W1222" s="1"/>
      <c r="X1222" s="1"/>
      <c r="Y1222" s="1"/>
      <c r="Z1222" s="1"/>
      <c r="AA1222" s="1"/>
      <c r="AB1222" s="1"/>
      <c r="AC1222" s="1"/>
      <c r="AD1222" s="50"/>
      <c r="AE1222" s="1"/>
      <c r="AL1222" s="3"/>
      <c r="AM1222" s="3"/>
      <c r="AN1222" s="1"/>
      <c r="AO1222" s="1"/>
      <c r="AP1222" s="1"/>
      <c r="AQ1222" s="1"/>
      <c r="AR1222" s="1"/>
      <c r="AS1222" s="1"/>
    </row>
    <row r="1223" spans="18:45" s="4" customFormat="1">
      <c r="R1223" s="1"/>
      <c r="S1223" s="1"/>
      <c r="T1223" s="1"/>
      <c r="U1223" s="1"/>
      <c r="V1223" s="1"/>
      <c r="W1223" s="1"/>
      <c r="X1223" s="1"/>
      <c r="Y1223" s="1"/>
      <c r="Z1223" s="1"/>
      <c r="AA1223" s="1"/>
      <c r="AB1223" s="1"/>
      <c r="AC1223" s="1"/>
      <c r="AD1223" s="50"/>
      <c r="AE1223" s="1"/>
      <c r="AL1223" s="3"/>
      <c r="AM1223" s="3"/>
      <c r="AN1223" s="1"/>
      <c r="AO1223" s="1"/>
      <c r="AP1223" s="1"/>
      <c r="AQ1223" s="1"/>
      <c r="AR1223" s="1"/>
      <c r="AS1223" s="1"/>
    </row>
    <row r="1224" spans="18:45" s="4" customFormat="1">
      <c r="R1224" s="1"/>
      <c r="S1224" s="1"/>
      <c r="T1224" s="1"/>
      <c r="U1224" s="1"/>
      <c r="V1224" s="1"/>
      <c r="W1224" s="1"/>
      <c r="X1224" s="1"/>
      <c r="Y1224" s="1"/>
      <c r="Z1224" s="1"/>
      <c r="AA1224" s="1"/>
      <c r="AB1224" s="1"/>
      <c r="AC1224" s="1"/>
      <c r="AD1224" s="50"/>
      <c r="AE1224" s="1"/>
      <c r="AL1224" s="3"/>
      <c r="AM1224" s="3"/>
      <c r="AN1224" s="1"/>
      <c r="AO1224" s="1"/>
      <c r="AP1224" s="1"/>
      <c r="AQ1224" s="1"/>
      <c r="AR1224" s="1"/>
      <c r="AS1224" s="1"/>
    </row>
    <row r="1225" spans="18:45" s="4" customFormat="1">
      <c r="R1225" s="1"/>
      <c r="S1225" s="1"/>
      <c r="T1225" s="1"/>
      <c r="U1225" s="1"/>
      <c r="V1225" s="1"/>
      <c r="W1225" s="1"/>
      <c r="X1225" s="1"/>
      <c r="Y1225" s="1"/>
      <c r="Z1225" s="1"/>
      <c r="AA1225" s="1"/>
      <c r="AB1225" s="1"/>
      <c r="AC1225" s="1"/>
      <c r="AD1225" s="50"/>
      <c r="AE1225" s="1"/>
      <c r="AL1225" s="3"/>
      <c r="AM1225" s="3"/>
      <c r="AN1225" s="1"/>
      <c r="AO1225" s="1"/>
      <c r="AP1225" s="1"/>
      <c r="AQ1225" s="1"/>
      <c r="AR1225" s="1"/>
      <c r="AS1225" s="1"/>
    </row>
    <row r="1226" spans="18:45" s="4" customFormat="1">
      <c r="R1226" s="1"/>
      <c r="S1226" s="1"/>
      <c r="T1226" s="1"/>
      <c r="U1226" s="1"/>
      <c r="V1226" s="1"/>
      <c r="W1226" s="1"/>
      <c r="X1226" s="1"/>
      <c r="Y1226" s="1"/>
      <c r="Z1226" s="1"/>
      <c r="AA1226" s="1"/>
      <c r="AB1226" s="1"/>
      <c r="AC1226" s="1"/>
      <c r="AD1226" s="50"/>
      <c r="AE1226" s="1"/>
      <c r="AL1226" s="3"/>
      <c r="AM1226" s="3"/>
      <c r="AN1226" s="1"/>
      <c r="AO1226" s="1"/>
      <c r="AP1226" s="1"/>
      <c r="AQ1226" s="1"/>
      <c r="AR1226" s="1"/>
      <c r="AS1226" s="1"/>
    </row>
    <row r="1227" spans="18:45" s="4" customFormat="1">
      <c r="R1227" s="1"/>
      <c r="S1227" s="1"/>
      <c r="T1227" s="1"/>
      <c r="U1227" s="1"/>
      <c r="V1227" s="1"/>
      <c r="W1227" s="1"/>
      <c r="X1227" s="1"/>
      <c r="Y1227" s="1"/>
      <c r="Z1227" s="1"/>
      <c r="AA1227" s="1"/>
      <c r="AB1227" s="1"/>
      <c r="AC1227" s="1"/>
      <c r="AD1227" s="50"/>
      <c r="AE1227" s="1"/>
      <c r="AL1227" s="3"/>
      <c r="AM1227" s="3"/>
      <c r="AN1227" s="1"/>
      <c r="AO1227" s="1"/>
      <c r="AP1227" s="1"/>
      <c r="AQ1227" s="1"/>
      <c r="AR1227" s="1"/>
      <c r="AS1227" s="1"/>
    </row>
    <row r="1228" spans="18:45" s="4" customFormat="1">
      <c r="R1228" s="1"/>
      <c r="S1228" s="1"/>
      <c r="T1228" s="1"/>
      <c r="U1228" s="1"/>
      <c r="V1228" s="1"/>
      <c r="W1228" s="1"/>
      <c r="X1228" s="1"/>
      <c r="Y1228" s="1"/>
      <c r="Z1228" s="1"/>
      <c r="AA1228" s="1"/>
      <c r="AB1228" s="1"/>
      <c r="AC1228" s="1"/>
      <c r="AD1228" s="50"/>
      <c r="AE1228" s="1"/>
      <c r="AL1228" s="3"/>
      <c r="AM1228" s="3"/>
      <c r="AN1228" s="1"/>
      <c r="AO1228" s="1"/>
      <c r="AP1228" s="1"/>
      <c r="AQ1228" s="1"/>
      <c r="AR1228" s="1"/>
      <c r="AS1228" s="1"/>
    </row>
    <row r="1229" spans="18:45" s="4" customFormat="1">
      <c r="R1229" s="1"/>
      <c r="S1229" s="1"/>
      <c r="T1229" s="1"/>
      <c r="U1229" s="1"/>
      <c r="V1229" s="1"/>
      <c r="W1229" s="1"/>
      <c r="X1229" s="1"/>
      <c r="Y1229" s="1"/>
      <c r="Z1229" s="1"/>
      <c r="AA1229" s="1"/>
      <c r="AB1229" s="1"/>
      <c r="AC1229" s="1"/>
      <c r="AD1229" s="50"/>
      <c r="AE1229" s="1"/>
      <c r="AL1229" s="3"/>
      <c r="AM1229" s="3"/>
      <c r="AN1229" s="1"/>
      <c r="AO1229" s="1"/>
      <c r="AP1229" s="1"/>
      <c r="AQ1229" s="1"/>
      <c r="AR1229" s="1"/>
      <c r="AS1229" s="1"/>
    </row>
    <row r="1230" spans="18:45" s="4" customFormat="1">
      <c r="R1230" s="1"/>
      <c r="S1230" s="1"/>
      <c r="T1230" s="1"/>
      <c r="U1230" s="1"/>
      <c r="V1230" s="1"/>
      <c r="W1230" s="1"/>
      <c r="X1230" s="1"/>
      <c r="Y1230" s="1"/>
      <c r="Z1230" s="1"/>
      <c r="AA1230" s="1"/>
      <c r="AB1230" s="1"/>
      <c r="AC1230" s="1"/>
      <c r="AD1230" s="50"/>
      <c r="AE1230" s="1"/>
      <c r="AL1230" s="3"/>
      <c r="AM1230" s="3"/>
      <c r="AN1230" s="1"/>
      <c r="AO1230" s="1"/>
      <c r="AP1230" s="1"/>
      <c r="AQ1230" s="1"/>
      <c r="AR1230" s="1"/>
      <c r="AS1230" s="1"/>
    </row>
    <row r="1231" spans="18:45" s="4" customFormat="1">
      <c r="R1231" s="1"/>
      <c r="S1231" s="1"/>
      <c r="T1231" s="1"/>
      <c r="U1231" s="1"/>
      <c r="V1231" s="1"/>
      <c r="W1231" s="1"/>
      <c r="X1231" s="1"/>
      <c r="Y1231" s="1"/>
      <c r="Z1231" s="1"/>
      <c r="AA1231" s="1"/>
      <c r="AB1231" s="1"/>
      <c r="AC1231" s="1"/>
      <c r="AD1231" s="50"/>
      <c r="AE1231" s="1"/>
      <c r="AL1231" s="3"/>
      <c r="AM1231" s="3"/>
      <c r="AN1231" s="1"/>
      <c r="AO1231" s="1"/>
      <c r="AP1231" s="1"/>
      <c r="AQ1231" s="1"/>
      <c r="AR1231" s="1"/>
      <c r="AS1231" s="1"/>
    </row>
    <row r="1232" spans="18:45" s="4" customFormat="1">
      <c r="R1232" s="1"/>
      <c r="S1232" s="1"/>
      <c r="T1232" s="1"/>
      <c r="U1232" s="1"/>
      <c r="V1232" s="1"/>
      <c r="W1232" s="1"/>
      <c r="X1232" s="1"/>
      <c r="Y1232" s="1"/>
      <c r="Z1232" s="1"/>
      <c r="AA1232" s="1"/>
      <c r="AB1232" s="1"/>
      <c r="AC1232" s="1"/>
      <c r="AD1232" s="50"/>
      <c r="AE1232" s="1"/>
      <c r="AL1232" s="3"/>
      <c r="AM1232" s="3"/>
      <c r="AN1232" s="1"/>
      <c r="AO1232" s="1"/>
      <c r="AP1232" s="1"/>
      <c r="AQ1232" s="1"/>
      <c r="AR1232" s="1"/>
      <c r="AS1232" s="1"/>
    </row>
    <row r="1233" spans="18:45" s="4" customFormat="1">
      <c r="R1233" s="1"/>
      <c r="S1233" s="1"/>
      <c r="T1233" s="1"/>
      <c r="U1233" s="1"/>
      <c r="V1233" s="1"/>
      <c r="W1233" s="1"/>
      <c r="X1233" s="1"/>
      <c r="Y1233" s="1"/>
      <c r="Z1233" s="1"/>
      <c r="AA1233" s="1"/>
      <c r="AB1233" s="1"/>
      <c r="AC1233" s="1"/>
      <c r="AD1233" s="50"/>
      <c r="AE1233" s="1"/>
      <c r="AL1233" s="3"/>
      <c r="AM1233" s="3"/>
      <c r="AN1233" s="1"/>
      <c r="AO1233" s="1"/>
      <c r="AP1233" s="1"/>
      <c r="AQ1233" s="1"/>
      <c r="AR1233" s="1"/>
      <c r="AS1233" s="1"/>
    </row>
    <row r="1234" spans="18:45" s="4" customFormat="1">
      <c r="R1234" s="1"/>
      <c r="S1234" s="1"/>
      <c r="T1234" s="1"/>
      <c r="U1234" s="1"/>
      <c r="V1234" s="1"/>
      <c r="W1234" s="1"/>
      <c r="X1234" s="1"/>
      <c r="Y1234" s="1"/>
      <c r="Z1234" s="1"/>
      <c r="AA1234" s="1"/>
      <c r="AB1234" s="1"/>
      <c r="AC1234" s="1"/>
      <c r="AD1234" s="50"/>
      <c r="AE1234" s="1"/>
      <c r="AL1234" s="3"/>
      <c r="AM1234" s="3"/>
      <c r="AN1234" s="1"/>
      <c r="AO1234" s="1"/>
      <c r="AP1234" s="1"/>
      <c r="AQ1234" s="1"/>
      <c r="AR1234" s="1"/>
      <c r="AS1234" s="1"/>
    </row>
    <row r="1235" spans="18:45" s="4" customFormat="1">
      <c r="R1235" s="1"/>
      <c r="S1235" s="1"/>
      <c r="T1235" s="1"/>
      <c r="U1235" s="1"/>
      <c r="V1235" s="1"/>
      <c r="W1235" s="1"/>
      <c r="X1235" s="1"/>
      <c r="Y1235" s="1"/>
      <c r="Z1235" s="1"/>
      <c r="AA1235" s="1"/>
      <c r="AB1235" s="1"/>
      <c r="AC1235" s="1"/>
      <c r="AD1235" s="50"/>
      <c r="AE1235" s="1"/>
      <c r="AL1235" s="3"/>
      <c r="AM1235" s="3"/>
      <c r="AN1235" s="1"/>
      <c r="AO1235" s="1"/>
      <c r="AP1235" s="1"/>
      <c r="AQ1235" s="1"/>
      <c r="AR1235" s="1"/>
      <c r="AS1235" s="1"/>
    </row>
    <row r="1236" spans="18:45" s="4" customFormat="1">
      <c r="R1236" s="1"/>
      <c r="S1236" s="1"/>
      <c r="T1236" s="1"/>
      <c r="U1236" s="1"/>
      <c r="V1236" s="1"/>
      <c r="W1236" s="1"/>
      <c r="X1236" s="1"/>
      <c r="Y1236" s="1"/>
      <c r="Z1236" s="1"/>
      <c r="AA1236" s="1"/>
      <c r="AB1236" s="1"/>
      <c r="AC1236" s="1"/>
      <c r="AD1236" s="50"/>
      <c r="AE1236" s="1"/>
      <c r="AL1236" s="3"/>
      <c r="AM1236" s="3"/>
      <c r="AN1236" s="1"/>
      <c r="AO1236" s="1"/>
      <c r="AP1236" s="1"/>
      <c r="AQ1236" s="1"/>
      <c r="AR1236" s="1"/>
      <c r="AS1236" s="1"/>
    </row>
    <row r="1237" spans="18:45" s="4" customFormat="1">
      <c r="R1237" s="1"/>
      <c r="S1237" s="1"/>
      <c r="T1237" s="1"/>
      <c r="U1237" s="1"/>
      <c r="V1237" s="1"/>
      <c r="W1237" s="1"/>
      <c r="X1237" s="1"/>
      <c r="Y1237" s="1"/>
      <c r="Z1237" s="1"/>
      <c r="AA1237" s="1"/>
      <c r="AB1237" s="1"/>
      <c r="AC1237" s="1"/>
      <c r="AD1237" s="50"/>
      <c r="AE1237" s="1"/>
      <c r="AL1237" s="3"/>
      <c r="AM1237" s="3"/>
      <c r="AN1237" s="1"/>
      <c r="AO1237" s="1"/>
      <c r="AP1237" s="1"/>
      <c r="AQ1237" s="1"/>
      <c r="AR1237" s="1"/>
      <c r="AS1237" s="1"/>
    </row>
    <row r="1238" spans="18:45" s="4" customFormat="1">
      <c r="R1238" s="1"/>
      <c r="S1238" s="1"/>
      <c r="T1238" s="1"/>
      <c r="U1238" s="1"/>
      <c r="V1238" s="1"/>
      <c r="W1238" s="1"/>
      <c r="X1238" s="1"/>
      <c r="Y1238" s="1"/>
      <c r="Z1238" s="1"/>
      <c r="AA1238" s="1"/>
      <c r="AB1238" s="1"/>
      <c r="AC1238" s="1"/>
      <c r="AD1238" s="50"/>
      <c r="AE1238" s="1"/>
      <c r="AL1238" s="3"/>
      <c r="AM1238" s="3"/>
      <c r="AN1238" s="1"/>
      <c r="AO1238" s="1"/>
      <c r="AP1238" s="1"/>
      <c r="AQ1238" s="1"/>
      <c r="AR1238" s="1"/>
      <c r="AS1238" s="1"/>
    </row>
    <row r="1239" spans="18:45" s="4" customFormat="1">
      <c r="R1239" s="1"/>
      <c r="S1239" s="1"/>
      <c r="T1239" s="1"/>
      <c r="U1239" s="1"/>
      <c r="V1239" s="1"/>
      <c r="W1239" s="1"/>
      <c r="X1239" s="1"/>
      <c r="Y1239" s="1"/>
      <c r="Z1239" s="1"/>
      <c r="AA1239" s="1"/>
      <c r="AB1239" s="1"/>
      <c r="AC1239" s="1"/>
      <c r="AD1239" s="50"/>
      <c r="AE1239" s="1"/>
      <c r="AL1239" s="3"/>
      <c r="AM1239" s="3"/>
      <c r="AN1239" s="1"/>
      <c r="AO1239" s="1"/>
      <c r="AP1239" s="1"/>
      <c r="AQ1239" s="1"/>
      <c r="AR1239" s="1"/>
      <c r="AS1239" s="1"/>
    </row>
    <row r="1240" spans="18:45" s="4" customFormat="1">
      <c r="R1240" s="1"/>
      <c r="S1240" s="1"/>
      <c r="T1240" s="1"/>
      <c r="U1240" s="1"/>
      <c r="V1240" s="1"/>
      <c r="W1240" s="1"/>
      <c r="X1240" s="1"/>
      <c r="Y1240" s="1"/>
      <c r="Z1240" s="1"/>
      <c r="AA1240" s="1"/>
      <c r="AB1240" s="1"/>
      <c r="AC1240" s="1"/>
      <c r="AD1240" s="50"/>
      <c r="AE1240" s="1"/>
      <c r="AL1240" s="3"/>
      <c r="AM1240" s="3"/>
      <c r="AN1240" s="1"/>
      <c r="AO1240" s="1"/>
      <c r="AP1240" s="1"/>
      <c r="AQ1240" s="1"/>
      <c r="AR1240" s="1"/>
      <c r="AS1240" s="1"/>
    </row>
    <row r="1241" spans="18:45" s="4" customFormat="1">
      <c r="R1241" s="1"/>
      <c r="S1241" s="1"/>
      <c r="T1241" s="1"/>
      <c r="U1241" s="1"/>
      <c r="V1241" s="1"/>
      <c r="W1241" s="1"/>
      <c r="X1241" s="1"/>
      <c r="Y1241" s="1"/>
      <c r="Z1241" s="1"/>
      <c r="AA1241" s="1"/>
      <c r="AB1241" s="1"/>
      <c r="AC1241" s="1"/>
      <c r="AD1241" s="50"/>
      <c r="AE1241" s="1"/>
      <c r="AL1241" s="3"/>
      <c r="AM1241" s="3"/>
      <c r="AN1241" s="1"/>
      <c r="AO1241" s="1"/>
      <c r="AP1241" s="1"/>
      <c r="AQ1241" s="1"/>
      <c r="AR1241" s="1"/>
      <c r="AS1241" s="1"/>
    </row>
    <row r="1242" spans="18:45" s="4" customFormat="1">
      <c r="R1242" s="1"/>
      <c r="S1242" s="1"/>
      <c r="T1242" s="1"/>
      <c r="U1242" s="1"/>
      <c r="V1242" s="1"/>
      <c r="W1242" s="1"/>
      <c r="X1242" s="1"/>
      <c r="Y1242" s="1"/>
      <c r="Z1242" s="1"/>
      <c r="AA1242" s="1"/>
      <c r="AB1242" s="1"/>
      <c r="AC1242" s="1"/>
      <c r="AD1242" s="50"/>
      <c r="AE1242" s="1"/>
      <c r="AL1242" s="3"/>
      <c r="AM1242" s="3"/>
      <c r="AN1242" s="1"/>
      <c r="AO1242" s="1"/>
      <c r="AP1242" s="1"/>
      <c r="AQ1242" s="1"/>
      <c r="AR1242" s="1"/>
      <c r="AS1242" s="1"/>
    </row>
    <row r="1243" spans="18:45" s="4" customFormat="1">
      <c r="R1243" s="1"/>
      <c r="S1243" s="1"/>
      <c r="T1243" s="1"/>
      <c r="U1243" s="1"/>
      <c r="V1243" s="1"/>
      <c r="W1243" s="1"/>
      <c r="X1243" s="1"/>
      <c r="Y1243" s="1"/>
      <c r="Z1243" s="1"/>
      <c r="AA1243" s="1"/>
      <c r="AB1243" s="1"/>
      <c r="AC1243" s="1"/>
      <c r="AD1243" s="50"/>
      <c r="AE1243" s="1"/>
      <c r="AL1243" s="3"/>
      <c r="AM1243" s="3"/>
      <c r="AN1243" s="1"/>
      <c r="AO1243" s="1"/>
      <c r="AP1243" s="1"/>
      <c r="AQ1243" s="1"/>
      <c r="AR1243" s="1"/>
      <c r="AS1243" s="1"/>
    </row>
    <row r="1244" spans="18:45" s="4" customFormat="1">
      <c r="R1244" s="1"/>
      <c r="S1244" s="1"/>
      <c r="T1244" s="1"/>
      <c r="U1244" s="1"/>
      <c r="V1244" s="1"/>
      <c r="W1244" s="1"/>
      <c r="X1244" s="1"/>
      <c r="Y1244" s="1"/>
      <c r="Z1244" s="1"/>
      <c r="AA1244" s="1"/>
      <c r="AB1244" s="1"/>
      <c r="AC1244" s="1"/>
      <c r="AD1244" s="50"/>
      <c r="AE1244" s="1"/>
      <c r="AL1244" s="3"/>
      <c r="AM1244" s="3"/>
      <c r="AN1244" s="1"/>
      <c r="AO1244" s="1"/>
      <c r="AP1244" s="1"/>
      <c r="AQ1244" s="1"/>
      <c r="AR1244" s="1"/>
      <c r="AS1244" s="1"/>
    </row>
    <row r="1245" spans="18:45" s="4" customFormat="1">
      <c r="R1245" s="1"/>
      <c r="S1245" s="1"/>
      <c r="T1245" s="1"/>
      <c r="U1245" s="1"/>
      <c r="V1245" s="1"/>
      <c r="W1245" s="1"/>
      <c r="X1245" s="1"/>
      <c r="Y1245" s="1"/>
      <c r="Z1245" s="1"/>
      <c r="AA1245" s="1"/>
      <c r="AB1245" s="1"/>
      <c r="AC1245" s="1"/>
      <c r="AD1245" s="50"/>
      <c r="AE1245" s="1"/>
      <c r="AL1245" s="3"/>
      <c r="AM1245" s="3"/>
      <c r="AN1245" s="1"/>
      <c r="AO1245" s="1"/>
      <c r="AP1245" s="1"/>
      <c r="AQ1245" s="1"/>
      <c r="AR1245" s="1"/>
      <c r="AS1245" s="1"/>
    </row>
    <row r="1246" spans="18:45" s="4" customFormat="1">
      <c r="R1246" s="1"/>
      <c r="S1246" s="1"/>
      <c r="T1246" s="1"/>
      <c r="U1246" s="1"/>
      <c r="V1246" s="1"/>
      <c r="W1246" s="1"/>
      <c r="X1246" s="1"/>
      <c r="Y1246" s="1"/>
      <c r="Z1246" s="1"/>
      <c r="AA1246" s="1"/>
      <c r="AB1246" s="1"/>
      <c r="AC1246" s="1"/>
      <c r="AD1246" s="50"/>
      <c r="AE1246" s="1"/>
      <c r="AL1246" s="3"/>
      <c r="AM1246" s="3"/>
      <c r="AN1246" s="1"/>
      <c r="AO1246" s="1"/>
      <c r="AP1246" s="1"/>
      <c r="AQ1246" s="1"/>
      <c r="AR1246" s="1"/>
      <c r="AS1246" s="1"/>
    </row>
    <row r="1247" spans="18:45" s="4" customFormat="1">
      <c r="R1247" s="1"/>
      <c r="S1247" s="1"/>
      <c r="T1247" s="1"/>
      <c r="U1247" s="1"/>
      <c r="V1247" s="1"/>
      <c r="W1247" s="1"/>
      <c r="X1247" s="1"/>
      <c r="Y1247" s="1"/>
      <c r="Z1247" s="1"/>
      <c r="AA1247" s="1"/>
      <c r="AB1247" s="1"/>
      <c r="AC1247" s="1"/>
      <c r="AD1247" s="50"/>
      <c r="AE1247" s="1"/>
      <c r="AL1247" s="3"/>
      <c r="AM1247" s="3"/>
      <c r="AN1247" s="1"/>
      <c r="AO1247" s="1"/>
      <c r="AP1247" s="1"/>
      <c r="AQ1247" s="1"/>
      <c r="AR1247" s="1"/>
      <c r="AS1247" s="1"/>
    </row>
    <row r="1248" spans="18:45" s="4" customFormat="1">
      <c r="R1248" s="1"/>
      <c r="S1248" s="1"/>
      <c r="T1248" s="1"/>
      <c r="U1248" s="1"/>
      <c r="V1248" s="1"/>
      <c r="W1248" s="1"/>
      <c r="X1248" s="1"/>
      <c r="Y1248" s="1"/>
      <c r="Z1248" s="1"/>
      <c r="AA1248" s="1"/>
      <c r="AB1248" s="1"/>
      <c r="AC1248" s="1"/>
      <c r="AD1248" s="50"/>
      <c r="AE1248" s="1"/>
      <c r="AL1248" s="3"/>
      <c r="AM1248" s="3"/>
      <c r="AN1248" s="1"/>
      <c r="AO1248" s="1"/>
      <c r="AP1248" s="1"/>
      <c r="AQ1248" s="1"/>
      <c r="AR1248" s="1"/>
      <c r="AS1248" s="1"/>
    </row>
    <row r="1249" spans="18:45" s="4" customFormat="1">
      <c r="R1249" s="1"/>
      <c r="S1249" s="1"/>
      <c r="T1249" s="1"/>
      <c r="U1249" s="1"/>
      <c r="V1249" s="1"/>
      <c r="W1249" s="1"/>
      <c r="X1249" s="1"/>
      <c r="Y1249" s="1"/>
      <c r="Z1249" s="1"/>
      <c r="AA1249" s="1"/>
      <c r="AB1249" s="1"/>
      <c r="AC1249" s="1"/>
      <c r="AD1249" s="50"/>
      <c r="AE1249" s="1"/>
      <c r="AL1249" s="3"/>
      <c r="AM1249" s="3"/>
      <c r="AN1249" s="1"/>
      <c r="AO1249" s="1"/>
      <c r="AP1249" s="1"/>
      <c r="AQ1249" s="1"/>
      <c r="AR1249" s="1"/>
      <c r="AS1249" s="1"/>
    </row>
    <row r="1250" spans="18:45" s="4" customFormat="1">
      <c r="R1250" s="1"/>
      <c r="S1250" s="1"/>
      <c r="T1250" s="1"/>
      <c r="U1250" s="1"/>
      <c r="V1250" s="1"/>
      <c r="W1250" s="1"/>
      <c r="X1250" s="1"/>
      <c r="Y1250" s="1"/>
      <c r="Z1250" s="1"/>
      <c r="AA1250" s="1"/>
      <c r="AB1250" s="1"/>
      <c r="AC1250" s="1"/>
      <c r="AD1250" s="50"/>
      <c r="AE1250" s="1"/>
      <c r="AL1250" s="3"/>
      <c r="AM1250" s="3"/>
      <c r="AN1250" s="1"/>
      <c r="AO1250" s="1"/>
      <c r="AP1250" s="1"/>
      <c r="AQ1250" s="1"/>
      <c r="AR1250" s="1"/>
      <c r="AS1250" s="1"/>
    </row>
    <row r="1251" spans="18:45" s="4" customFormat="1">
      <c r="R1251" s="1"/>
      <c r="S1251" s="1"/>
      <c r="T1251" s="1"/>
      <c r="U1251" s="1"/>
      <c r="V1251" s="1"/>
      <c r="W1251" s="1"/>
      <c r="X1251" s="1"/>
      <c r="Y1251" s="1"/>
      <c r="Z1251" s="1"/>
      <c r="AA1251" s="1"/>
      <c r="AB1251" s="1"/>
      <c r="AC1251" s="1"/>
      <c r="AD1251" s="50"/>
      <c r="AE1251" s="1"/>
      <c r="AL1251" s="3"/>
      <c r="AM1251" s="3"/>
      <c r="AN1251" s="1"/>
      <c r="AO1251" s="1"/>
      <c r="AP1251" s="1"/>
      <c r="AQ1251" s="1"/>
      <c r="AR1251" s="1"/>
      <c r="AS1251" s="1"/>
    </row>
    <row r="1252" spans="18:45" s="4" customFormat="1">
      <c r="R1252" s="1"/>
      <c r="S1252" s="1"/>
      <c r="T1252" s="1"/>
      <c r="U1252" s="1"/>
      <c r="V1252" s="1"/>
      <c r="W1252" s="1"/>
      <c r="X1252" s="1"/>
      <c r="Y1252" s="1"/>
      <c r="Z1252" s="1"/>
      <c r="AA1252" s="1"/>
      <c r="AB1252" s="1"/>
      <c r="AC1252" s="1"/>
      <c r="AD1252" s="50"/>
      <c r="AE1252" s="1"/>
      <c r="AL1252" s="3"/>
      <c r="AM1252" s="3"/>
      <c r="AN1252" s="1"/>
      <c r="AO1252" s="1"/>
      <c r="AP1252" s="1"/>
      <c r="AQ1252" s="1"/>
      <c r="AR1252" s="1"/>
      <c r="AS1252" s="1"/>
    </row>
    <row r="1253" spans="18:45" s="4" customFormat="1">
      <c r="R1253" s="1"/>
      <c r="S1253" s="1"/>
      <c r="T1253" s="1"/>
      <c r="U1253" s="1"/>
      <c r="V1253" s="1"/>
      <c r="W1253" s="1"/>
      <c r="X1253" s="1"/>
      <c r="Y1253" s="1"/>
      <c r="Z1253" s="1"/>
      <c r="AA1253" s="1"/>
      <c r="AB1253" s="1"/>
      <c r="AC1253" s="1"/>
      <c r="AD1253" s="50"/>
      <c r="AE1253" s="1"/>
      <c r="AL1253" s="3"/>
      <c r="AM1253" s="3"/>
      <c r="AN1253" s="1"/>
      <c r="AO1253" s="1"/>
      <c r="AP1253" s="1"/>
      <c r="AQ1253" s="1"/>
      <c r="AR1253" s="1"/>
      <c r="AS1253" s="1"/>
    </row>
    <row r="1254" spans="18:45" s="4" customFormat="1">
      <c r="R1254" s="1"/>
      <c r="S1254" s="1"/>
      <c r="T1254" s="1"/>
      <c r="U1254" s="1"/>
      <c r="V1254" s="1"/>
      <c r="W1254" s="1"/>
      <c r="X1254" s="1"/>
      <c r="Y1254" s="1"/>
      <c r="Z1254" s="1"/>
      <c r="AA1254" s="1"/>
      <c r="AB1254" s="1"/>
      <c r="AC1254" s="1"/>
      <c r="AD1254" s="50"/>
      <c r="AE1254" s="1"/>
      <c r="AL1254" s="3"/>
      <c r="AM1254" s="3"/>
      <c r="AN1254" s="1"/>
      <c r="AO1254" s="1"/>
      <c r="AP1254" s="1"/>
      <c r="AQ1254" s="1"/>
      <c r="AR1254" s="1"/>
      <c r="AS1254" s="1"/>
    </row>
    <row r="1255" spans="18:45" s="4" customFormat="1">
      <c r="R1255" s="1"/>
      <c r="S1255" s="1"/>
      <c r="T1255" s="1"/>
      <c r="U1255" s="1"/>
      <c r="V1255" s="1"/>
      <c r="W1255" s="1"/>
      <c r="X1255" s="1"/>
      <c r="Y1255" s="1"/>
      <c r="Z1255" s="1"/>
      <c r="AA1255" s="1"/>
      <c r="AB1255" s="1"/>
      <c r="AC1255" s="1"/>
      <c r="AD1255" s="50"/>
      <c r="AE1255" s="1"/>
      <c r="AL1255" s="3"/>
      <c r="AM1255" s="3"/>
      <c r="AN1255" s="1"/>
      <c r="AO1255" s="1"/>
      <c r="AP1255" s="1"/>
      <c r="AQ1255" s="1"/>
      <c r="AR1255" s="1"/>
      <c r="AS1255" s="1"/>
    </row>
    <row r="1256" spans="18:45" s="4" customFormat="1">
      <c r="R1256" s="1"/>
      <c r="S1256" s="1"/>
      <c r="T1256" s="1"/>
      <c r="U1256" s="1"/>
      <c r="V1256" s="1"/>
      <c r="W1256" s="1"/>
      <c r="X1256" s="1"/>
      <c r="Y1256" s="1"/>
      <c r="Z1256" s="1"/>
      <c r="AA1256" s="1"/>
      <c r="AB1256" s="1"/>
      <c r="AC1256" s="1"/>
      <c r="AD1256" s="50"/>
      <c r="AE1256" s="1"/>
      <c r="AL1256" s="3"/>
      <c r="AM1256" s="3"/>
      <c r="AN1256" s="1"/>
      <c r="AO1256" s="1"/>
      <c r="AP1256" s="1"/>
      <c r="AQ1256" s="1"/>
      <c r="AR1256" s="1"/>
      <c r="AS1256" s="1"/>
    </row>
    <row r="1257" spans="18:45" s="4" customFormat="1">
      <c r="R1257" s="1"/>
      <c r="S1257" s="1"/>
      <c r="T1257" s="1"/>
      <c r="U1257" s="1"/>
      <c r="V1257" s="1"/>
      <c r="W1257" s="1"/>
      <c r="X1257" s="1"/>
      <c r="Y1257" s="1"/>
      <c r="Z1257" s="1"/>
      <c r="AA1257" s="1"/>
      <c r="AB1257" s="1"/>
      <c r="AC1257" s="1"/>
      <c r="AD1257" s="50"/>
      <c r="AE1257" s="1"/>
      <c r="AL1257" s="3"/>
      <c r="AM1257" s="3"/>
      <c r="AN1257" s="1"/>
      <c r="AO1257" s="1"/>
      <c r="AP1257" s="1"/>
      <c r="AQ1257" s="1"/>
      <c r="AR1257" s="1"/>
      <c r="AS1257" s="1"/>
    </row>
    <row r="1258" spans="18:45" s="4" customFormat="1">
      <c r="R1258" s="1"/>
      <c r="S1258" s="1"/>
      <c r="T1258" s="1"/>
      <c r="U1258" s="1"/>
      <c r="V1258" s="1"/>
      <c r="W1258" s="1"/>
      <c r="X1258" s="1"/>
      <c r="Y1258" s="1"/>
      <c r="Z1258" s="1"/>
      <c r="AA1258" s="1"/>
      <c r="AB1258" s="1"/>
      <c r="AC1258" s="1"/>
      <c r="AD1258" s="50"/>
      <c r="AE1258" s="1"/>
      <c r="AL1258" s="3"/>
      <c r="AM1258" s="3"/>
      <c r="AN1258" s="1"/>
      <c r="AO1258" s="1"/>
      <c r="AP1258" s="1"/>
      <c r="AQ1258" s="1"/>
      <c r="AR1258" s="1"/>
      <c r="AS1258" s="1"/>
    </row>
    <row r="1259" spans="18:45" s="4" customFormat="1">
      <c r="R1259" s="1"/>
      <c r="S1259" s="1"/>
      <c r="T1259" s="1"/>
      <c r="U1259" s="1"/>
      <c r="V1259" s="1"/>
      <c r="W1259" s="1"/>
      <c r="X1259" s="1"/>
      <c r="Y1259" s="1"/>
      <c r="Z1259" s="1"/>
      <c r="AA1259" s="1"/>
      <c r="AB1259" s="1"/>
      <c r="AC1259" s="1"/>
      <c r="AD1259" s="50"/>
      <c r="AE1259" s="1"/>
      <c r="AL1259" s="3"/>
      <c r="AM1259" s="3"/>
      <c r="AN1259" s="1"/>
      <c r="AO1259" s="1"/>
      <c r="AP1259" s="1"/>
      <c r="AQ1259" s="1"/>
      <c r="AR1259" s="1"/>
      <c r="AS1259" s="1"/>
    </row>
    <row r="1260" spans="18:45" s="4" customFormat="1">
      <c r="R1260" s="1"/>
      <c r="S1260" s="1"/>
      <c r="T1260" s="1"/>
      <c r="U1260" s="1"/>
      <c r="V1260" s="1"/>
      <c r="W1260" s="1"/>
      <c r="X1260" s="1"/>
      <c r="Y1260" s="1"/>
      <c r="Z1260" s="1"/>
      <c r="AA1260" s="1"/>
      <c r="AB1260" s="1"/>
      <c r="AC1260" s="1"/>
      <c r="AD1260" s="50"/>
      <c r="AE1260" s="1"/>
      <c r="AL1260" s="3"/>
      <c r="AM1260" s="3"/>
      <c r="AN1260" s="1"/>
      <c r="AO1260" s="1"/>
      <c r="AP1260" s="1"/>
      <c r="AQ1260" s="1"/>
      <c r="AR1260" s="1"/>
      <c r="AS1260" s="1"/>
    </row>
    <row r="1261" spans="18:45" s="4" customFormat="1">
      <c r="R1261" s="1"/>
      <c r="S1261" s="1"/>
      <c r="T1261" s="1"/>
      <c r="U1261" s="1"/>
      <c r="V1261" s="1"/>
      <c r="W1261" s="1"/>
      <c r="X1261" s="1"/>
      <c r="Y1261" s="1"/>
      <c r="Z1261" s="1"/>
      <c r="AA1261" s="1"/>
      <c r="AB1261" s="1"/>
      <c r="AC1261" s="1"/>
      <c r="AD1261" s="50"/>
      <c r="AE1261" s="1"/>
      <c r="AL1261" s="3"/>
      <c r="AM1261" s="3"/>
      <c r="AN1261" s="1"/>
      <c r="AO1261" s="1"/>
      <c r="AP1261" s="1"/>
      <c r="AQ1261" s="1"/>
      <c r="AR1261" s="1"/>
      <c r="AS1261" s="1"/>
    </row>
    <row r="1262" spans="18:45" s="4" customFormat="1">
      <c r="R1262" s="1"/>
      <c r="S1262" s="1"/>
      <c r="T1262" s="1"/>
      <c r="U1262" s="1"/>
      <c r="V1262" s="1"/>
      <c r="W1262" s="1"/>
      <c r="X1262" s="1"/>
      <c r="Y1262" s="1"/>
      <c r="Z1262" s="1"/>
      <c r="AA1262" s="1"/>
      <c r="AB1262" s="1"/>
      <c r="AC1262" s="1"/>
      <c r="AD1262" s="50"/>
      <c r="AE1262" s="1"/>
      <c r="AL1262" s="3"/>
      <c r="AM1262" s="3"/>
      <c r="AN1262" s="1"/>
      <c r="AO1262" s="1"/>
      <c r="AP1262" s="1"/>
      <c r="AQ1262" s="1"/>
      <c r="AR1262" s="1"/>
      <c r="AS1262" s="1"/>
    </row>
    <row r="1263" spans="18:45" s="4" customFormat="1">
      <c r="R1263" s="1"/>
      <c r="S1263" s="1"/>
      <c r="T1263" s="1"/>
      <c r="U1263" s="1"/>
      <c r="V1263" s="1"/>
      <c r="W1263" s="1"/>
      <c r="X1263" s="1"/>
      <c r="Y1263" s="1"/>
      <c r="Z1263" s="1"/>
      <c r="AA1263" s="1"/>
      <c r="AB1263" s="1"/>
      <c r="AC1263" s="1"/>
      <c r="AD1263" s="50"/>
      <c r="AE1263" s="1"/>
      <c r="AL1263" s="3"/>
      <c r="AM1263" s="3"/>
      <c r="AN1263" s="1"/>
      <c r="AO1263" s="1"/>
      <c r="AP1263" s="1"/>
      <c r="AQ1263" s="1"/>
      <c r="AR1263" s="1"/>
      <c r="AS1263" s="1"/>
    </row>
    <row r="1264" spans="18:45" s="4" customFormat="1">
      <c r="R1264" s="1"/>
      <c r="S1264" s="1"/>
      <c r="T1264" s="1"/>
      <c r="U1264" s="1"/>
      <c r="V1264" s="1"/>
      <c r="W1264" s="1"/>
      <c r="X1264" s="1"/>
      <c r="Y1264" s="1"/>
      <c r="Z1264" s="1"/>
      <c r="AA1264" s="1"/>
      <c r="AB1264" s="1"/>
      <c r="AC1264" s="1"/>
      <c r="AD1264" s="50"/>
      <c r="AE1264" s="1"/>
      <c r="AL1264" s="3"/>
      <c r="AM1264" s="3"/>
      <c r="AN1264" s="1"/>
      <c r="AO1264" s="1"/>
      <c r="AP1264" s="1"/>
      <c r="AQ1264" s="1"/>
      <c r="AR1264" s="1"/>
      <c r="AS1264" s="1"/>
    </row>
    <row r="1265" spans="18:45" s="4" customFormat="1">
      <c r="R1265" s="1"/>
      <c r="S1265" s="1"/>
      <c r="T1265" s="1"/>
      <c r="U1265" s="1"/>
      <c r="V1265" s="1"/>
      <c r="W1265" s="1"/>
      <c r="X1265" s="1"/>
      <c r="Y1265" s="1"/>
      <c r="Z1265" s="1"/>
      <c r="AA1265" s="1"/>
      <c r="AB1265" s="1"/>
      <c r="AC1265" s="1"/>
      <c r="AD1265" s="50"/>
      <c r="AE1265" s="1"/>
      <c r="AL1265" s="3"/>
      <c r="AM1265" s="3"/>
      <c r="AN1265" s="1"/>
      <c r="AO1265" s="1"/>
      <c r="AP1265" s="1"/>
      <c r="AQ1265" s="1"/>
      <c r="AR1265" s="1"/>
      <c r="AS1265" s="1"/>
    </row>
    <row r="1266" spans="18:45" s="4" customFormat="1">
      <c r="R1266" s="1"/>
      <c r="S1266" s="1"/>
      <c r="T1266" s="1"/>
      <c r="U1266" s="1"/>
      <c r="V1266" s="1"/>
      <c r="W1266" s="1"/>
      <c r="X1266" s="1"/>
      <c r="Y1266" s="1"/>
      <c r="Z1266" s="1"/>
      <c r="AA1266" s="1"/>
      <c r="AB1266" s="1"/>
      <c r="AC1266" s="1"/>
      <c r="AD1266" s="50"/>
      <c r="AE1266" s="1"/>
      <c r="AL1266" s="3"/>
      <c r="AM1266" s="3"/>
      <c r="AN1266" s="1"/>
      <c r="AO1266" s="1"/>
      <c r="AP1266" s="1"/>
      <c r="AQ1266" s="1"/>
      <c r="AR1266" s="1"/>
      <c r="AS1266" s="1"/>
    </row>
    <row r="1267" spans="18:45" s="4" customFormat="1">
      <c r="R1267" s="1"/>
      <c r="S1267" s="1"/>
      <c r="T1267" s="1"/>
      <c r="U1267" s="1"/>
      <c r="V1267" s="1"/>
      <c r="W1267" s="1"/>
      <c r="X1267" s="1"/>
      <c r="Y1267" s="1"/>
      <c r="Z1267" s="1"/>
      <c r="AA1267" s="1"/>
      <c r="AB1267" s="1"/>
      <c r="AC1267" s="1"/>
      <c r="AD1267" s="50"/>
      <c r="AE1267" s="1"/>
      <c r="AL1267" s="3"/>
      <c r="AM1267" s="3"/>
      <c r="AN1267" s="1"/>
      <c r="AO1267" s="1"/>
      <c r="AP1267" s="1"/>
      <c r="AQ1267" s="1"/>
      <c r="AR1267" s="1"/>
      <c r="AS1267" s="1"/>
    </row>
    <row r="1268" spans="18:45" s="4" customFormat="1">
      <c r="R1268" s="1"/>
      <c r="S1268" s="1"/>
      <c r="T1268" s="1"/>
      <c r="U1268" s="1"/>
      <c r="V1268" s="1"/>
      <c r="W1268" s="1"/>
      <c r="X1268" s="1"/>
      <c r="Y1268" s="1"/>
      <c r="Z1268" s="1"/>
      <c r="AA1268" s="1"/>
      <c r="AB1268" s="1"/>
      <c r="AC1268" s="1"/>
      <c r="AD1268" s="50"/>
      <c r="AE1268" s="1"/>
      <c r="AL1268" s="3"/>
      <c r="AM1268" s="3"/>
      <c r="AN1268" s="1"/>
      <c r="AO1268" s="1"/>
      <c r="AP1268" s="1"/>
      <c r="AQ1268" s="1"/>
      <c r="AR1268" s="1"/>
      <c r="AS1268" s="1"/>
    </row>
    <row r="1269" spans="18:45" s="4" customFormat="1">
      <c r="R1269" s="1"/>
      <c r="S1269" s="1"/>
      <c r="T1269" s="1"/>
      <c r="U1269" s="1"/>
      <c r="V1269" s="1"/>
      <c r="W1269" s="1"/>
      <c r="X1269" s="1"/>
      <c r="Y1269" s="1"/>
      <c r="Z1269" s="1"/>
      <c r="AA1269" s="1"/>
      <c r="AB1269" s="1"/>
      <c r="AC1269" s="1"/>
      <c r="AD1269" s="50"/>
      <c r="AE1269" s="1"/>
      <c r="AL1269" s="3"/>
      <c r="AM1269" s="3"/>
      <c r="AN1269" s="1"/>
      <c r="AO1269" s="1"/>
      <c r="AP1269" s="1"/>
      <c r="AQ1269" s="1"/>
      <c r="AR1269" s="1"/>
      <c r="AS1269" s="1"/>
    </row>
    <row r="1270" spans="18:45" s="4" customFormat="1">
      <c r="R1270" s="1"/>
      <c r="S1270" s="1"/>
      <c r="T1270" s="1"/>
      <c r="U1270" s="1"/>
      <c r="V1270" s="1"/>
      <c r="W1270" s="1"/>
      <c r="X1270" s="1"/>
      <c r="Y1270" s="1"/>
      <c r="Z1270" s="1"/>
      <c r="AA1270" s="1"/>
      <c r="AB1270" s="1"/>
      <c r="AC1270" s="1"/>
      <c r="AD1270" s="50"/>
      <c r="AE1270" s="1"/>
      <c r="AL1270" s="3"/>
      <c r="AM1270" s="3"/>
      <c r="AN1270" s="1"/>
      <c r="AO1270" s="1"/>
      <c r="AP1270" s="1"/>
      <c r="AQ1270" s="1"/>
      <c r="AR1270" s="1"/>
      <c r="AS1270" s="1"/>
    </row>
    <row r="1271" spans="18:45" s="4" customFormat="1">
      <c r="R1271" s="1"/>
      <c r="S1271" s="1"/>
      <c r="T1271" s="1"/>
      <c r="U1271" s="1"/>
      <c r="V1271" s="1"/>
      <c r="W1271" s="1"/>
      <c r="X1271" s="1"/>
      <c r="Y1271" s="1"/>
      <c r="Z1271" s="1"/>
      <c r="AA1271" s="1"/>
      <c r="AB1271" s="1"/>
      <c r="AC1271" s="1"/>
      <c r="AD1271" s="50"/>
      <c r="AE1271" s="1"/>
      <c r="AL1271" s="3"/>
      <c r="AM1271" s="3"/>
      <c r="AN1271" s="1"/>
      <c r="AO1271" s="1"/>
      <c r="AP1271" s="1"/>
      <c r="AQ1271" s="1"/>
      <c r="AR1271" s="1"/>
      <c r="AS1271" s="1"/>
    </row>
    <row r="1272" spans="18:45" s="4" customFormat="1">
      <c r="R1272" s="1"/>
      <c r="S1272" s="1"/>
      <c r="T1272" s="1"/>
      <c r="U1272" s="1"/>
      <c r="V1272" s="1"/>
      <c r="W1272" s="1"/>
      <c r="X1272" s="1"/>
      <c r="Y1272" s="1"/>
      <c r="Z1272" s="1"/>
      <c r="AA1272" s="1"/>
      <c r="AB1272" s="1"/>
      <c r="AC1272" s="1"/>
      <c r="AD1272" s="50"/>
      <c r="AE1272" s="1"/>
      <c r="AL1272" s="3"/>
      <c r="AM1272" s="3"/>
      <c r="AN1272" s="1"/>
      <c r="AO1272" s="1"/>
      <c r="AP1272" s="1"/>
      <c r="AQ1272" s="1"/>
      <c r="AR1272" s="1"/>
      <c r="AS1272" s="1"/>
    </row>
    <row r="1273" spans="18:45" s="4" customFormat="1">
      <c r="R1273" s="1"/>
      <c r="S1273" s="1"/>
      <c r="T1273" s="1"/>
      <c r="U1273" s="1"/>
      <c r="V1273" s="1"/>
      <c r="W1273" s="1"/>
      <c r="X1273" s="1"/>
      <c r="Y1273" s="1"/>
      <c r="Z1273" s="1"/>
      <c r="AA1273" s="1"/>
      <c r="AB1273" s="1"/>
      <c r="AC1273" s="1"/>
      <c r="AD1273" s="50"/>
      <c r="AE1273" s="1"/>
      <c r="AL1273" s="3"/>
      <c r="AM1273" s="3"/>
      <c r="AN1273" s="1"/>
      <c r="AO1273" s="1"/>
      <c r="AP1273" s="1"/>
      <c r="AQ1273" s="1"/>
      <c r="AR1273" s="1"/>
      <c r="AS1273" s="1"/>
    </row>
    <row r="1274" spans="18:45" s="4" customFormat="1">
      <c r="R1274" s="1"/>
      <c r="S1274" s="1"/>
      <c r="T1274" s="1"/>
      <c r="U1274" s="1"/>
      <c r="V1274" s="1"/>
      <c r="W1274" s="1"/>
      <c r="X1274" s="1"/>
      <c r="Y1274" s="1"/>
      <c r="Z1274" s="1"/>
      <c r="AA1274" s="1"/>
      <c r="AB1274" s="1"/>
      <c r="AC1274" s="1"/>
      <c r="AD1274" s="50"/>
      <c r="AE1274" s="1"/>
      <c r="AL1274" s="3"/>
      <c r="AM1274" s="3"/>
      <c r="AN1274" s="1"/>
      <c r="AO1274" s="1"/>
      <c r="AP1274" s="1"/>
      <c r="AQ1274" s="1"/>
      <c r="AR1274" s="1"/>
      <c r="AS1274" s="1"/>
    </row>
    <row r="1275" spans="18:45" s="4" customFormat="1">
      <c r="R1275" s="1"/>
      <c r="S1275" s="1"/>
      <c r="T1275" s="1"/>
      <c r="U1275" s="1"/>
      <c r="V1275" s="1"/>
      <c r="W1275" s="1"/>
      <c r="X1275" s="1"/>
      <c r="Y1275" s="1"/>
      <c r="Z1275" s="1"/>
      <c r="AA1275" s="1"/>
      <c r="AB1275" s="1"/>
      <c r="AC1275" s="1"/>
      <c r="AD1275" s="50"/>
      <c r="AE1275" s="1"/>
      <c r="AL1275" s="3"/>
      <c r="AM1275" s="3"/>
      <c r="AN1275" s="1"/>
      <c r="AO1275" s="1"/>
      <c r="AP1275" s="1"/>
      <c r="AQ1275" s="1"/>
      <c r="AR1275" s="1"/>
      <c r="AS1275" s="1"/>
    </row>
    <row r="1276" spans="18:45" s="4" customFormat="1">
      <c r="R1276" s="1"/>
      <c r="S1276" s="1"/>
      <c r="T1276" s="1"/>
      <c r="U1276" s="1"/>
      <c r="V1276" s="1"/>
      <c r="W1276" s="1"/>
      <c r="X1276" s="1"/>
      <c r="Y1276" s="1"/>
      <c r="Z1276" s="1"/>
      <c r="AA1276" s="1"/>
      <c r="AB1276" s="1"/>
      <c r="AC1276" s="1"/>
      <c r="AD1276" s="50"/>
      <c r="AE1276" s="1"/>
      <c r="AL1276" s="3"/>
      <c r="AM1276" s="3"/>
      <c r="AN1276" s="1"/>
      <c r="AO1276" s="1"/>
      <c r="AP1276" s="1"/>
      <c r="AQ1276" s="1"/>
      <c r="AR1276" s="1"/>
      <c r="AS1276" s="1"/>
    </row>
    <row r="1277" spans="18:45" s="4" customFormat="1">
      <c r="R1277" s="1"/>
      <c r="S1277" s="1"/>
      <c r="T1277" s="1"/>
      <c r="U1277" s="1"/>
      <c r="V1277" s="1"/>
      <c r="W1277" s="1"/>
      <c r="X1277" s="1"/>
      <c r="Y1277" s="1"/>
      <c r="Z1277" s="1"/>
      <c r="AA1277" s="1"/>
      <c r="AB1277" s="1"/>
      <c r="AC1277" s="1"/>
      <c r="AD1277" s="50"/>
      <c r="AE1277" s="1"/>
      <c r="AL1277" s="3"/>
      <c r="AM1277" s="3"/>
      <c r="AN1277" s="1"/>
      <c r="AO1277" s="1"/>
      <c r="AP1277" s="1"/>
      <c r="AQ1277" s="1"/>
      <c r="AR1277" s="1"/>
      <c r="AS1277" s="1"/>
    </row>
    <row r="1278" spans="18:45" s="4" customFormat="1">
      <c r="R1278" s="1"/>
      <c r="S1278" s="1"/>
      <c r="T1278" s="1"/>
      <c r="U1278" s="1"/>
      <c r="V1278" s="1"/>
      <c r="W1278" s="1"/>
      <c r="X1278" s="1"/>
      <c r="Y1278" s="1"/>
      <c r="Z1278" s="1"/>
      <c r="AA1278" s="1"/>
      <c r="AB1278" s="1"/>
      <c r="AC1278" s="1"/>
      <c r="AD1278" s="50"/>
      <c r="AE1278" s="1"/>
      <c r="AL1278" s="3"/>
      <c r="AM1278" s="3"/>
      <c r="AN1278" s="1"/>
      <c r="AO1278" s="1"/>
      <c r="AP1278" s="1"/>
      <c r="AQ1278" s="1"/>
      <c r="AR1278" s="1"/>
      <c r="AS1278" s="1"/>
    </row>
    <row r="1279" spans="18:45" s="4" customFormat="1">
      <c r="R1279" s="1"/>
      <c r="S1279" s="1"/>
      <c r="T1279" s="1"/>
      <c r="U1279" s="1"/>
      <c r="V1279" s="1"/>
      <c r="W1279" s="1"/>
      <c r="X1279" s="1"/>
      <c r="Y1279" s="1"/>
      <c r="Z1279" s="1"/>
      <c r="AA1279" s="1"/>
      <c r="AB1279" s="1"/>
      <c r="AC1279" s="1"/>
      <c r="AD1279" s="50"/>
      <c r="AE1279" s="1"/>
      <c r="AL1279" s="3"/>
      <c r="AM1279" s="3"/>
      <c r="AN1279" s="1"/>
      <c r="AO1279" s="1"/>
      <c r="AP1279" s="1"/>
      <c r="AQ1279" s="1"/>
      <c r="AR1279" s="1"/>
      <c r="AS1279" s="1"/>
    </row>
    <row r="1280" spans="18:45" s="4" customFormat="1">
      <c r="R1280" s="1"/>
      <c r="S1280" s="1"/>
      <c r="T1280" s="1"/>
      <c r="U1280" s="1"/>
      <c r="V1280" s="1"/>
      <c r="W1280" s="1"/>
      <c r="X1280" s="1"/>
      <c r="Y1280" s="1"/>
      <c r="Z1280" s="1"/>
      <c r="AA1280" s="1"/>
      <c r="AB1280" s="1"/>
      <c r="AC1280" s="1"/>
      <c r="AD1280" s="50"/>
      <c r="AE1280" s="1"/>
      <c r="AL1280" s="3"/>
      <c r="AM1280" s="3"/>
      <c r="AN1280" s="1"/>
      <c r="AO1280" s="1"/>
      <c r="AP1280" s="1"/>
      <c r="AQ1280" s="1"/>
      <c r="AR1280" s="1"/>
      <c r="AS1280" s="1"/>
    </row>
    <row r="1281" spans="18:45" s="4" customFormat="1">
      <c r="R1281" s="1"/>
      <c r="S1281" s="1"/>
      <c r="T1281" s="1"/>
      <c r="U1281" s="1"/>
      <c r="V1281" s="1"/>
      <c r="W1281" s="1"/>
      <c r="X1281" s="1"/>
      <c r="Y1281" s="1"/>
      <c r="Z1281" s="1"/>
      <c r="AA1281" s="1"/>
      <c r="AB1281" s="1"/>
      <c r="AC1281" s="1"/>
      <c r="AD1281" s="50"/>
      <c r="AE1281" s="1"/>
      <c r="AL1281" s="3"/>
      <c r="AM1281" s="3"/>
      <c r="AN1281" s="1"/>
      <c r="AO1281" s="1"/>
      <c r="AP1281" s="1"/>
      <c r="AQ1281" s="1"/>
      <c r="AR1281" s="1"/>
      <c r="AS1281" s="1"/>
    </row>
    <row r="1282" spans="18:45" s="4" customFormat="1">
      <c r="R1282" s="1"/>
      <c r="S1282" s="1"/>
      <c r="T1282" s="1"/>
      <c r="U1282" s="1"/>
      <c r="V1282" s="1"/>
      <c r="W1282" s="1"/>
      <c r="X1282" s="1"/>
      <c r="Y1282" s="1"/>
      <c r="Z1282" s="1"/>
      <c r="AA1282" s="1"/>
      <c r="AB1282" s="1"/>
      <c r="AC1282" s="1"/>
      <c r="AD1282" s="50"/>
      <c r="AE1282" s="1"/>
      <c r="AL1282" s="3"/>
      <c r="AM1282" s="3"/>
      <c r="AN1282" s="1"/>
      <c r="AO1282" s="1"/>
      <c r="AP1282" s="1"/>
      <c r="AQ1282" s="1"/>
      <c r="AR1282" s="1"/>
      <c r="AS1282" s="1"/>
    </row>
    <row r="1283" spans="18:45" s="4" customFormat="1">
      <c r="R1283" s="1"/>
      <c r="S1283" s="1"/>
      <c r="T1283" s="1"/>
      <c r="U1283" s="1"/>
      <c r="V1283" s="1"/>
      <c r="W1283" s="1"/>
      <c r="X1283" s="1"/>
      <c r="Y1283" s="1"/>
      <c r="Z1283" s="1"/>
      <c r="AA1283" s="1"/>
      <c r="AB1283" s="1"/>
      <c r="AC1283" s="1"/>
      <c r="AD1283" s="50"/>
      <c r="AE1283" s="1"/>
      <c r="AL1283" s="3"/>
      <c r="AM1283" s="3"/>
      <c r="AN1283" s="1"/>
      <c r="AO1283" s="1"/>
      <c r="AP1283" s="1"/>
      <c r="AQ1283" s="1"/>
      <c r="AR1283" s="1"/>
      <c r="AS1283" s="1"/>
    </row>
    <row r="1284" spans="18:45" s="4" customFormat="1">
      <c r="R1284" s="1"/>
      <c r="S1284" s="1"/>
      <c r="T1284" s="1"/>
      <c r="U1284" s="1"/>
      <c r="V1284" s="1"/>
      <c r="W1284" s="1"/>
      <c r="X1284" s="1"/>
      <c r="Y1284" s="1"/>
      <c r="Z1284" s="1"/>
      <c r="AA1284" s="1"/>
      <c r="AB1284" s="1"/>
      <c r="AC1284" s="1"/>
      <c r="AD1284" s="50"/>
      <c r="AE1284" s="1"/>
      <c r="AL1284" s="3"/>
      <c r="AM1284" s="3"/>
      <c r="AN1284" s="1"/>
      <c r="AO1284" s="1"/>
      <c r="AP1284" s="1"/>
      <c r="AQ1284" s="1"/>
      <c r="AR1284" s="1"/>
      <c r="AS1284" s="1"/>
    </row>
    <row r="1285" spans="18:45" s="4" customFormat="1">
      <c r="R1285" s="1"/>
      <c r="S1285" s="1"/>
      <c r="T1285" s="1"/>
      <c r="U1285" s="1"/>
      <c r="V1285" s="1"/>
      <c r="W1285" s="1"/>
      <c r="X1285" s="1"/>
      <c r="Y1285" s="1"/>
      <c r="Z1285" s="1"/>
      <c r="AA1285" s="1"/>
      <c r="AB1285" s="1"/>
      <c r="AC1285" s="1"/>
      <c r="AD1285" s="50"/>
      <c r="AE1285" s="1"/>
      <c r="AL1285" s="3"/>
      <c r="AM1285" s="3"/>
      <c r="AN1285" s="1"/>
      <c r="AO1285" s="1"/>
      <c r="AP1285" s="1"/>
      <c r="AQ1285" s="1"/>
      <c r="AR1285" s="1"/>
      <c r="AS1285" s="1"/>
    </row>
    <row r="1286" spans="18:45" s="4" customFormat="1">
      <c r="R1286" s="1"/>
      <c r="S1286" s="1"/>
      <c r="T1286" s="1"/>
      <c r="U1286" s="1"/>
      <c r="V1286" s="1"/>
      <c r="W1286" s="1"/>
      <c r="X1286" s="1"/>
      <c r="Y1286" s="1"/>
      <c r="Z1286" s="1"/>
      <c r="AA1286" s="1"/>
      <c r="AB1286" s="1"/>
      <c r="AC1286" s="1"/>
      <c r="AD1286" s="50"/>
      <c r="AE1286" s="1"/>
      <c r="AL1286" s="3"/>
      <c r="AM1286" s="3"/>
      <c r="AN1286" s="1"/>
      <c r="AO1286" s="1"/>
      <c r="AP1286" s="1"/>
      <c r="AQ1286" s="1"/>
      <c r="AR1286" s="1"/>
      <c r="AS1286" s="1"/>
    </row>
    <row r="1287" spans="18:45" s="4" customFormat="1">
      <c r="R1287" s="1"/>
      <c r="S1287" s="1"/>
      <c r="T1287" s="1"/>
      <c r="U1287" s="1"/>
      <c r="V1287" s="1"/>
      <c r="W1287" s="1"/>
      <c r="X1287" s="1"/>
      <c r="Y1287" s="1"/>
      <c r="Z1287" s="1"/>
      <c r="AA1287" s="1"/>
      <c r="AB1287" s="1"/>
      <c r="AC1287" s="1"/>
      <c r="AD1287" s="50"/>
      <c r="AE1287" s="1"/>
      <c r="AL1287" s="3"/>
      <c r="AM1287" s="3"/>
      <c r="AN1287" s="1"/>
      <c r="AO1287" s="1"/>
      <c r="AP1287" s="1"/>
      <c r="AQ1287" s="1"/>
      <c r="AR1287" s="1"/>
      <c r="AS1287" s="1"/>
    </row>
    <row r="1288" spans="18:45" s="4" customFormat="1">
      <c r="R1288" s="1"/>
      <c r="S1288" s="1"/>
      <c r="T1288" s="1"/>
      <c r="U1288" s="1"/>
      <c r="V1288" s="1"/>
      <c r="W1288" s="1"/>
      <c r="X1288" s="1"/>
      <c r="Y1288" s="1"/>
      <c r="Z1288" s="1"/>
      <c r="AA1288" s="1"/>
      <c r="AB1288" s="1"/>
      <c r="AC1288" s="1"/>
      <c r="AD1288" s="50"/>
      <c r="AE1288" s="1"/>
      <c r="AL1288" s="3"/>
      <c r="AM1288" s="3"/>
      <c r="AN1288" s="1"/>
      <c r="AO1288" s="1"/>
      <c r="AP1288" s="1"/>
      <c r="AQ1288" s="1"/>
      <c r="AR1288" s="1"/>
      <c r="AS1288" s="1"/>
    </row>
    <row r="1289" spans="18:45" s="4" customFormat="1">
      <c r="R1289" s="1"/>
      <c r="S1289" s="1"/>
      <c r="T1289" s="1"/>
      <c r="U1289" s="1"/>
      <c r="V1289" s="1"/>
      <c r="W1289" s="1"/>
      <c r="X1289" s="1"/>
      <c r="Y1289" s="1"/>
      <c r="Z1289" s="1"/>
      <c r="AA1289" s="1"/>
      <c r="AB1289" s="1"/>
      <c r="AC1289" s="1"/>
      <c r="AD1289" s="50"/>
      <c r="AE1289" s="1"/>
      <c r="AL1289" s="3"/>
      <c r="AM1289" s="3"/>
      <c r="AN1289" s="1"/>
      <c r="AO1289" s="1"/>
      <c r="AP1289" s="1"/>
      <c r="AQ1289" s="1"/>
      <c r="AR1289" s="1"/>
      <c r="AS1289" s="1"/>
    </row>
    <row r="1290" spans="18:45" s="4" customFormat="1">
      <c r="R1290" s="1"/>
      <c r="S1290" s="1"/>
      <c r="T1290" s="1"/>
      <c r="U1290" s="1"/>
      <c r="V1290" s="1"/>
      <c r="W1290" s="1"/>
      <c r="X1290" s="1"/>
      <c r="Y1290" s="1"/>
      <c r="Z1290" s="1"/>
      <c r="AA1290" s="1"/>
      <c r="AB1290" s="1"/>
      <c r="AC1290" s="1"/>
      <c r="AD1290" s="50"/>
      <c r="AE1290" s="1"/>
      <c r="AL1290" s="3"/>
      <c r="AM1290" s="3"/>
      <c r="AN1290" s="1"/>
      <c r="AO1290" s="1"/>
      <c r="AP1290" s="1"/>
      <c r="AQ1290" s="1"/>
      <c r="AR1290" s="1"/>
      <c r="AS1290" s="1"/>
    </row>
    <row r="1291" spans="18:45" s="4" customFormat="1">
      <c r="R1291" s="1"/>
      <c r="S1291" s="1"/>
      <c r="T1291" s="1"/>
      <c r="U1291" s="1"/>
      <c r="V1291" s="1"/>
      <c r="W1291" s="1"/>
      <c r="X1291" s="1"/>
      <c r="Y1291" s="1"/>
      <c r="Z1291" s="1"/>
      <c r="AA1291" s="1"/>
      <c r="AB1291" s="1"/>
      <c r="AC1291" s="1"/>
      <c r="AD1291" s="50"/>
      <c r="AE1291" s="1"/>
      <c r="AL1291" s="3"/>
      <c r="AM1291" s="3"/>
      <c r="AN1291" s="1"/>
      <c r="AO1291" s="1"/>
      <c r="AP1291" s="1"/>
      <c r="AQ1291" s="1"/>
      <c r="AR1291" s="1"/>
      <c r="AS1291" s="1"/>
    </row>
    <row r="1292" spans="18:45" s="4" customFormat="1">
      <c r="R1292" s="1"/>
      <c r="S1292" s="1"/>
      <c r="T1292" s="1"/>
      <c r="U1292" s="1"/>
      <c r="V1292" s="1"/>
      <c r="W1292" s="1"/>
      <c r="X1292" s="1"/>
      <c r="Y1292" s="1"/>
      <c r="Z1292" s="1"/>
      <c r="AA1292" s="1"/>
      <c r="AB1292" s="1"/>
      <c r="AC1292" s="1"/>
      <c r="AD1292" s="50"/>
      <c r="AE1292" s="1"/>
      <c r="AL1292" s="3"/>
      <c r="AM1292" s="3"/>
      <c r="AN1292" s="1"/>
      <c r="AO1292" s="1"/>
      <c r="AP1292" s="1"/>
      <c r="AQ1292" s="1"/>
      <c r="AR1292" s="1"/>
      <c r="AS1292" s="1"/>
    </row>
    <row r="1293" spans="18:45" s="4" customFormat="1">
      <c r="R1293" s="1"/>
      <c r="S1293" s="1"/>
      <c r="T1293" s="1"/>
      <c r="U1293" s="1"/>
      <c r="V1293" s="1"/>
      <c r="W1293" s="1"/>
      <c r="X1293" s="1"/>
      <c r="Y1293" s="1"/>
      <c r="Z1293" s="1"/>
      <c r="AA1293" s="1"/>
      <c r="AB1293" s="1"/>
      <c r="AC1293" s="1"/>
      <c r="AD1293" s="50"/>
      <c r="AE1293" s="1"/>
      <c r="AL1293" s="3"/>
      <c r="AM1293" s="3"/>
      <c r="AN1293" s="1"/>
      <c r="AO1293" s="1"/>
      <c r="AP1293" s="1"/>
      <c r="AQ1293" s="1"/>
      <c r="AR1293" s="1"/>
      <c r="AS1293" s="1"/>
    </row>
    <row r="1294" spans="18:45" s="4" customFormat="1">
      <c r="R1294" s="1"/>
      <c r="S1294" s="1"/>
      <c r="T1294" s="1"/>
      <c r="U1294" s="1"/>
      <c r="V1294" s="1"/>
      <c r="W1294" s="1"/>
      <c r="X1294" s="1"/>
      <c r="Y1294" s="1"/>
      <c r="Z1294" s="1"/>
      <c r="AA1294" s="1"/>
      <c r="AB1294" s="1"/>
      <c r="AC1294" s="1"/>
      <c r="AD1294" s="50"/>
      <c r="AE1294" s="1"/>
      <c r="AL1294" s="3"/>
      <c r="AM1294" s="3"/>
      <c r="AN1294" s="1"/>
      <c r="AO1294" s="1"/>
      <c r="AP1294" s="1"/>
      <c r="AQ1294" s="1"/>
      <c r="AR1294" s="1"/>
      <c r="AS1294" s="1"/>
    </row>
    <row r="1295" spans="18:45" s="4" customFormat="1">
      <c r="R1295" s="1"/>
      <c r="S1295" s="1"/>
      <c r="T1295" s="1"/>
      <c r="U1295" s="1"/>
      <c r="V1295" s="1"/>
      <c r="W1295" s="1"/>
      <c r="X1295" s="1"/>
      <c r="Y1295" s="1"/>
      <c r="Z1295" s="1"/>
      <c r="AA1295" s="1"/>
      <c r="AB1295" s="1"/>
      <c r="AC1295" s="1"/>
      <c r="AD1295" s="50"/>
      <c r="AE1295" s="1"/>
      <c r="AL1295" s="3"/>
      <c r="AM1295" s="3"/>
      <c r="AN1295" s="1"/>
      <c r="AO1295" s="1"/>
      <c r="AP1295" s="1"/>
      <c r="AQ1295" s="1"/>
      <c r="AR1295" s="1"/>
      <c r="AS1295" s="1"/>
    </row>
    <row r="1296" spans="18:45" s="4" customFormat="1">
      <c r="R1296" s="1"/>
      <c r="S1296" s="1"/>
      <c r="T1296" s="1"/>
      <c r="U1296" s="1"/>
      <c r="V1296" s="1"/>
      <c r="W1296" s="1"/>
      <c r="X1296" s="1"/>
      <c r="Y1296" s="1"/>
      <c r="Z1296" s="1"/>
      <c r="AA1296" s="1"/>
      <c r="AB1296" s="1"/>
      <c r="AC1296" s="1"/>
      <c r="AD1296" s="50"/>
      <c r="AE1296" s="1"/>
      <c r="AL1296" s="3"/>
      <c r="AM1296" s="3"/>
      <c r="AN1296" s="1"/>
      <c r="AO1296" s="1"/>
      <c r="AP1296" s="1"/>
      <c r="AQ1296" s="1"/>
      <c r="AR1296" s="1"/>
      <c r="AS1296" s="1"/>
    </row>
    <row r="1297" spans="18:45" s="4" customFormat="1">
      <c r="R1297" s="1"/>
      <c r="S1297" s="1"/>
      <c r="T1297" s="1"/>
      <c r="U1297" s="1"/>
      <c r="V1297" s="1"/>
      <c r="W1297" s="1"/>
      <c r="X1297" s="1"/>
      <c r="Y1297" s="1"/>
      <c r="Z1297" s="1"/>
      <c r="AA1297" s="1"/>
      <c r="AB1297" s="1"/>
      <c r="AC1297" s="1"/>
      <c r="AD1297" s="50"/>
      <c r="AE1297" s="1"/>
      <c r="AL1297" s="3"/>
      <c r="AM1297" s="3"/>
      <c r="AN1297" s="1"/>
      <c r="AO1297" s="1"/>
      <c r="AP1297" s="1"/>
      <c r="AQ1297" s="1"/>
      <c r="AR1297" s="1"/>
      <c r="AS1297" s="1"/>
    </row>
    <row r="1298" spans="18:45" s="4" customFormat="1">
      <c r="R1298" s="1"/>
      <c r="S1298" s="1"/>
      <c r="T1298" s="1"/>
      <c r="U1298" s="1"/>
      <c r="V1298" s="1"/>
      <c r="W1298" s="1"/>
      <c r="X1298" s="1"/>
      <c r="Y1298" s="1"/>
      <c r="Z1298" s="1"/>
      <c r="AA1298" s="1"/>
      <c r="AB1298" s="1"/>
      <c r="AC1298" s="1"/>
      <c r="AD1298" s="50"/>
      <c r="AE1298" s="1"/>
      <c r="AL1298" s="3"/>
      <c r="AM1298" s="3"/>
      <c r="AN1298" s="1"/>
      <c r="AO1298" s="1"/>
      <c r="AP1298" s="1"/>
      <c r="AQ1298" s="1"/>
      <c r="AR1298" s="1"/>
      <c r="AS1298" s="1"/>
    </row>
    <row r="1299" spans="18:45" s="4" customFormat="1">
      <c r="R1299" s="1"/>
      <c r="S1299" s="1"/>
      <c r="T1299" s="1"/>
      <c r="U1299" s="1"/>
      <c r="V1299" s="1"/>
      <c r="W1299" s="1"/>
      <c r="X1299" s="1"/>
      <c r="Y1299" s="1"/>
      <c r="Z1299" s="1"/>
      <c r="AA1299" s="1"/>
      <c r="AB1299" s="1"/>
      <c r="AC1299" s="1"/>
      <c r="AD1299" s="50"/>
      <c r="AE1299" s="1"/>
      <c r="AL1299" s="3"/>
      <c r="AM1299" s="3"/>
      <c r="AN1299" s="1"/>
      <c r="AO1299" s="1"/>
      <c r="AP1299" s="1"/>
      <c r="AQ1299" s="1"/>
      <c r="AR1299" s="1"/>
      <c r="AS1299" s="1"/>
    </row>
    <row r="1300" spans="18:45" s="4" customFormat="1">
      <c r="R1300" s="1"/>
      <c r="S1300" s="1"/>
      <c r="T1300" s="1"/>
      <c r="U1300" s="1"/>
      <c r="V1300" s="1"/>
      <c r="W1300" s="1"/>
      <c r="X1300" s="1"/>
      <c r="Y1300" s="1"/>
      <c r="Z1300" s="1"/>
      <c r="AA1300" s="1"/>
      <c r="AB1300" s="1"/>
      <c r="AC1300" s="1"/>
      <c r="AD1300" s="50"/>
      <c r="AE1300" s="1"/>
      <c r="AL1300" s="3"/>
      <c r="AM1300" s="3"/>
      <c r="AN1300" s="1"/>
      <c r="AO1300" s="1"/>
      <c r="AP1300" s="1"/>
      <c r="AQ1300" s="1"/>
      <c r="AR1300" s="1"/>
      <c r="AS1300" s="1"/>
    </row>
    <row r="1301" spans="18:45" s="4" customFormat="1">
      <c r="R1301" s="1"/>
      <c r="S1301" s="1"/>
      <c r="T1301" s="1"/>
      <c r="U1301" s="1"/>
      <c r="V1301" s="1"/>
      <c r="W1301" s="1"/>
      <c r="X1301" s="1"/>
      <c r="Y1301" s="1"/>
      <c r="Z1301" s="1"/>
      <c r="AA1301" s="1"/>
      <c r="AB1301" s="1"/>
      <c r="AC1301" s="1"/>
      <c r="AD1301" s="50"/>
      <c r="AE1301" s="1"/>
      <c r="AL1301" s="3"/>
      <c r="AM1301" s="3"/>
      <c r="AN1301" s="1"/>
      <c r="AO1301" s="1"/>
      <c r="AP1301" s="1"/>
      <c r="AQ1301" s="1"/>
      <c r="AR1301" s="1"/>
      <c r="AS1301" s="1"/>
    </row>
    <row r="1302" spans="18:45" s="4" customFormat="1">
      <c r="R1302" s="1"/>
      <c r="S1302" s="1"/>
      <c r="T1302" s="1"/>
      <c r="U1302" s="1"/>
      <c r="V1302" s="1"/>
      <c r="W1302" s="1"/>
      <c r="X1302" s="1"/>
      <c r="Y1302" s="1"/>
      <c r="Z1302" s="1"/>
      <c r="AA1302" s="1"/>
      <c r="AB1302" s="1"/>
      <c r="AC1302" s="1"/>
      <c r="AD1302" s="50"/>
      <c r="AE1302" s="1"/>
      <c r="AL1302" s="3"/>
      <c r="AM1302" s="3"/>
      <c r="AN1302" s="1"/>
      <c r="AO1302" s="1"/>
      <c r="AP1302" s="1"/>
      <c r="AQ1302" s="1"/>
      <c r="AR1302" s="1"/>
      <c r="AS1302" s="1"/>
    </row>
    <row r="1303" spans="18:45" s="4" customFormat="1">
      <c r="R1303" s="1"/>
      <c r="S1303" s="1"/>
      <c r="T1303" s="1"/>
      <c r="U1303" s="1"/>
      <c r="V1303" s="1"/>
      <c r="W1303" s="1"/>
      <c r="X1303" s="1"/>
      <c r="Y1303" s="1"/>
      <c r="Z1303" s="1"/>
      <c r="AA1303" s="1"/>
      <c r="AB1303" s="1"/>
      <c r="AC1303" s="1"/>
      <c r="AD1303" s="50"/>
      <c r="AE1303" s="1"/>
      <c r="AL1303" s="3"/>
      <c r="AM1303" s="3"/>
      <c r="AN1303" s="1"/>
      <c r="AO1303" s="1"/>
      <c r="AP1303" s="1"/>
      <c r="AQ1303" s="1"/>
      <c r="AR1303" s="1"/>
      <c r="AS1303" s="1"/>
    </row>
    <row r="1304" spans="18:45" s="4" customFormat="1">
      <c r="R1304" s="1"/>
      <c r="S1304" s="1"/>
      <c r="T1304" s="1"/>
      <c r="U1304" s="1"/>
      <c r="V1304" s="1"/>
      <c r="W1304" s="1"/>
      <c r="X1304" s="1"/>
      <c r="Y1304" s="1"/>
      <c r="Z1304" s="1"/>
      <c r="AA1304" s="1"/>
      <c r="AB1304" s="1"/>
      <c r="AC1304" s="1"/>
      <c r="AD1304" s="50"/>
      <c r="AE1304" s="1"/>
      <c r="AL1304" s="3"/>
      <c r="AM1304" s="3"/>
      <c r="AN1304" s="1"/>
      <c r="AO1304" s="1"/>
      <c r="AP1304" s="1"/>
      <c r="AQ1304" s="1"/>
      <c r="AR1304" s="1"/>
      <c r="AS1304" s="1"/>
    </row>
    <row r="1305" spans="18:45" s="4" customFormat="1">
      <c r="R1305" s="1"/>
      <c r="S1305" s="1"/>
      <c r="T1305" s="1"/>
      <c r="U1305" s="1"/>
      <c r="V1305" s="1"/>
      <c r="W1305" s="1"/>
      <c r="X1305" s="1"/>
      <c r="Y1305" s="1"/>
      <c r="Z1305" s="1"/>
      <c r="AA1305" s="1"/>
      <c r="AB1305" s="1"/>
      <c r="AC1305" s="1"/>
      <c r="AD1305" s="50"/>
      <c r="AE1305" s="1"/>
      <c r="AL1305" s="3"/>
      <c r="AM1305" s="3"/>
      <c r="AN1305" s="1"/>
      <c r="AO1305" s="1"/>
      <c r="AP1305" s="1"/>
      <c r="AQ1305" s="1"/>
      <c r="AR1305" s="1"/>
      <c r="AS1305" s="1"/>
    </row>
    <row r="1306" spans="18:45" s="4" customFormat="1">
      <c r="R1306" s="1"/>
      <c r="S1306" s="1"/>
      <c r="T1306" s="1"/>
      <c r="U1306" s="1"/>
      <c r="V1306" s="1"/>
      <c r="W1306" s="1"/>
      <c r="X1306" s="1"/>
      <c r="Y1306" s="1"/>
      <c r="Z1306" s="1"/>
      <c r="AA1306" s="1"/>
      <c r="AB1306" s="1"/>
      <c r="AC1306" s="1"/>
      <c r="AD1306" s="50"/>
      <c r="AE1306" s="1"/>
      <c r="AL1306" s="3"/>
      <c r="AM1306" s="3"/>
      <c r="AN1306" s="1"/>
      <c r="AO1306" s="1"/>
      <c r="AP1306" s="1"/>
      <c r="AQ1306" s="1"/>
      <c r="AR1306" s="1"/>
      <c r="AS1306" s="1"/>
    </row>
    <row r="1307" spans="18:45" s="4" customFormat="1">
      <c r="R1307" s="1"/>
      <c r="S1307" s="1"/>
      <c r="T1307" s="1"/>
      <c r="U1307" s="1"/>
      <c r="V1307" s="1"/>
      <c r="W1307" s="1"/>
      <c r="X1307" s="1"/>
      <c r="Y1307" s="1"/>
      <c r="Z1307" s="1"/>
      <c r="AA1307" s="1"/>
      <c r="AB1307" s="1"/>
      <c r="AC1307" s="1"/>
      <c r="AD1307" s="50"/>
      <c r="AE1307" s="1"/>
      <c r="AL1307" s="3"/>
      <c r="AM1307" s="3"/>
      <c r="AN1307" s="1"/>
      <c r="AO1307" s="1"/>
      <c r="AP1307" s="1"/>
      <c r="AQ1307" s="1"/>
      <c r="AR1307" s="1"/>
      <c r="AS1307" s="1"/>
    </row>
    <row r="1308" spans="18:45" s="4" customFormat="1">
      <c r="R1308" s="1"/>
      <c r="S1308" s="1"/>
      <c r="T1308" s="1"/>
      <c r="U1308" s="1"/>
      <c r="V1308" s="1"/>
      <c r="W1308" s="1"/>
      <c r="X1308" s="1"/>
      <c r="Y1308" s="1"/>
      <c r="Z1308" s="1"/>
      <c r="AA1308" s="1"/>
      <c r="AB1308" s="1"/>
      <c r="AC1308" s="1"/>
      <c r="AD1308" s="50"/>
      <c r="AE1308" s="1"/>
      <c r="AL1308" s="3"/>
      <c r="AM1308" s="3"/>
      <c r="AN1308" s="1"/>
      <c r="AO1308" s="1"/>
      <c r="AP1308" s="1"/>
      <c r="AQ1308" s="1"/>
      <c r="AR1308" s="1"/>
      <c r="AS1308" s="1"/>
    </row>
    <row r="1309" spans="18:45" s="4" customFormat="1">
      <c r="R1309" s="1"/>
      <c r="S1309" s="1"/>
      <c r="T1309" s="1"/>
      <c r="U1309" s="1"/>
      <c r="V1309" s="1"/>
      <c r="W1309" s="1"/>
      <c r="X1309" s="1"/>
      <c r="Y1309" s="1"/>
      <c r="Z1309" s="1"/>
      <c r="AA1309" s="1"/>
      <c r="AB1309" s="1"/>
      <c r="AC1309" s="1"/>
      <c r="AD1309" s="50"/>
      <c r="AE1309" s="1"/>
      <c r="AL1309" s="3"/>
      <c r="AM1309" s="3"/>
      <c r="AN1309" s="1"/>
      <c r="AO1309" s="1"/>
      <c r="AP1309" s="1"/>
      <c r="AQ1309" s="1"/>
      <c r="AR1309" s="1"/>
      <c r="AS1309" s="1"/>
    </row>
    <row r="1310" spans="18:45" s="4" customFormat="1">
      <c r="R1310" s="1"/>
      <c r="S1310" s="1"/>
      <c r="T1310" s="1"/>
      <c r="U1310" s="1"/>
      <c r="V1310" s="1"/>
      <c r="W1310" s="1"/>
      <c r="X1310" s="1"/>
      <c r="Y1310" s="1"/>
      <c r="Z1310" s="1"/>
      <c r="AA1310" s="1"/>
      <c r="AB1310" s="1"/>
      <c r="AC1310" s="1"/>
      <c r="AD1310" s="50"/>
      <c r="AE1310" s="1"/>
      <c r="AL1310" s="3"/>
      <c r="AM1310" s="3"/>
      <c r="AN1310" s="1"/>
      <c r="AO1310" s="1"/>
      <c r="AP1310" s="1"/>
      <c r="AQ1310" s="1"/>
      <c r="AR1310" s="1"/>
      <c r="AS1310" s="1"/>
    </row>
    <row r="1311" spans="18:45" s="4" customFormat="1">
      <c r="R1311" s="1"/>
      <c r="S1311" s="1"/>
      <c r="T1311" s="1"/>
      <c r="U1311" s="1"/>
      <c r="V1311" s="1"/>
      <c r="W1311" s="1"/>
      <c r="X1311" s="1"/>
      <c r="Y1311" s="1"/>
      <c r="Z1311" s="1"/>
      <c r="AA1311" s="1"/>
      <c r="AB1311" s="1"/>
      <c r="AC1311" s="1"/>
      <c r="AD1311" s="50"/>
      <c r="AE1311" s="1"/>
      <c r="AL1311" s="3"/>
      <c r="AM1311" s="3"/>
      <c r="AN1311" s="1"/>
      <c r="AO1311" s="1"/>
      <c r="AP1311" s="1"/>
      <c r="AQ1311" s="1"/>
      <c r="AR1311" s="1"/>
      <c r="AS1311" s="1"/>
    </row>
    <row r="1312" spans="18:45" s="4" customFormat="1">
      <c r="R1312" s="1"/>
      <c r="S1312" s="1"/>
      <c r="T1312" s="1"/>
      <c r="U1312" s="1"/>
      <c r="V1312" s="1"/>
      <c r="W1312" s="1"/>
      <c r="X1312" s="1"/>
      <c r="Y1312" s="1"/>
      <c r="Z1312" s="1"/>
      <c r="AA1312" s="1"/>
      <c r="AB1312" s="1"/>
      <c r="AC1312" s="1"/>
      <c r="AD1312" s="50"/>
      <c r="AE1312" s="1"/>
      <c r="AL1312" s="3"/>
      <c r="AM1312" s="3"/>
      <c r="AN1312" s="1"/>
      <c r="AO1312" s="1"/>
      <c r="AP1312" s="1"/>
      <c r="AQ1312" s="1"/>
      <c r="AR1312" s="1"/>
      <c r="AS1312" s="1"/>
    </row>
    <row r="1313" spans="18:45" s="4" customFormat="1">
      <c r="R1313" s="1"/>
      <c r="S1313" s="1"/>
      <c r="T1313" s="1"/>
      <c r="U1313" s="1"/>
      <c r="V1313" s="1"/>
      <c r="W1313" s="1"/>
      <c r="X1313" s="1"/>
      <c r="Y1313" s="1"/>
      <c r="Z1313" s="1"/>
      <c r="AA1313" s="1"/>
      <c r="AB1313" s="1"/>
      <c r="AC1313" s="1"/>
      <c r="AD1313" s="50"/>
      <c r="AE1313" s="1"/>
      <c r="AL1313" s="3"/>
      <c r="AM1313" s="3"/>
      <c r="AN1313" s="1"/>
      <c r="AO1313" s="1"/>
      <c r="AP1313" s="1"/>
      <c r="AQ1313" s="1"/>
      <c r="AR1313" s="1"/>
      <c r="AS1313" s="1"/>
    </row>
    <row r="1314" spans="18:45" s="4" customFormat="1">
      <c r="R1314" s="1"/>
      <c r="S1314" s="1"/>
      <c r="T1314" s="1"/>
      <c r="U1314" s="1"/>
      <c r="V1314" s="1"/>
      <c r="W1314" s="1"/>
      <c r="X1314" s="1"/>
      <c r="Y1314" s="1"/>
      <c r="Z1314" s="1"/>
      <c r="AA1314" s="1"/>
      <c r="AB1314" s="1"/>
      <c r="AC1314" s="1"/>
      <c r="AD1314" s="50"/>
      <c r="AE1314" s="1"/>
      <c r="AL1314" s="3"/>
      <c r="AM1314" s="3"/>
      <c r="AN1314" s="1"/>
      <c r="AO1314" s="1"/>
      <c r="AP1314" s="1"/>
      <c r="AQ1314" s="1"/>
      <c r="AR1314" s="1"/>
      <c r="AS1314" s="1"/>
    </row>
    <row r="1315" spans="18:45" s="4" customFormat="1">
      <c r="R1315" s="1"/>
      <c r="S1315" s="1"/>
      <c r="T1315" s="1"/>
      <c r="U1315" s="1"/>
      <c r="V1315" s="1"/>
      <c r="W1315" s="1"/>
      <c r="X1315" s="1"/>
      <c r="Y1315" s="1"/>
      <c r="Z1315" s="1"/>
      <c r="AA1315" s="1"/>
      <c r="AB1315" s="1"/>
      <c r="AC1315" s="1"/>
      <c r="AD1315" s="50"/>
      <c r="AE1315" s="1"/>
      <c r="AL1315" s="3"/>
      <c r="AM1315" s="3"/>
      <c r="AN1315" s="1"/>
      <c r="AO1315" s="1"/>
      <c r="AP1315" s="1"/>
      <c r="AQ1315" s="1"/>
      <c r="AR1315" s="1"/>
      <c r="AS1315" s="1"/>
    </row>
    <row r="1316" spans="18:45" s="4" customFormat="1">
      <c r="R1316" s="1"/>
      <c r="S1316" s="1"/>
      <c r="T1316" s="1"/>
      <c r="U1316" s="1"/>
      <c r="V1316" s="1"/>
      <c r="W1316" s="1"/>
      <c r="X1316" s="1"/>
      <c r="Y1316" s="1"/>
      <c r="Z1316" s="1"/>
      <c r="AA1316" s="1"/>
      <c r="AB1316" s="1"/>
      <c r="AC1316" s="1"/>
      <c r="AD1316" s="50"/>
      <c r="AE1316" s="1"/>
      <c r="AL1316" s="3"/>
      <c r="AM1316" s="3"/>
      <c r="AN1316" s="1"/>
      <c r="AO1316" s="1"/>
      <c r="AP1316" s="1"/>
      <c r="AQ1316" s="1"/>
      <c r="AR1316" s="1"/>
      <c r="AS1316" s="1"/>
    </row>
    <row r="1317" spans="18:45" s="4" customFormat="1">
      <c r="R1317" s="1"/>
      <c r="S1317" s="1"/>
      <c r="T1317" s="1"/>
      <c r="U1317" s="1"/>
      <c r="V1317" s="1"/>
      <c r="W1317" s="1"/>
      <c r="X1317" s="1"/>
      <c r="Y1317" s="1"/>
      <c r="Z1317" s="1"/>
      <c r="AA1317" s="1"/>
      <c r="AB1317" s="1"/>
      <c r="AC1317" s="1"/>
      <c r="AD1317" s="50"/>
      <c r="AE1317" s="1"/>
      <c r="AL1317" s="3"/>
      <c r="AM1317" s="3"/>
      <c r="AN1317" s="1"/>
      <c r="AO1317" s="1"/>
      <c r="AP1317" s="1"/>
      <c r="AQ1317" s="1"/>
      <c r="AR1317" s="1"/>
      <c r="AS1317" s="1"/>
    </row>
    <row r="1318" spans="18:45" s="4" customFormat="1">
      <c r="R1318" s="1"/>
      <c r="S1318" s="1"/>
      <c r="T1318" s="1"/>
      <c r="U1318" s="1"/>
      <c r="V1318" s="1"/>
      <c r="W1318" s="1"/>
      <c r="X1318" s="1"/>
      <c r="Y1318" s="1"/>
      <c r="Z1318" s="1"/>
      <c r="AA1318" s="1"/>
      <c r="AB1318" s="1"/>
      <c r="AC1318" s="1"/>
      <c r="AD1318" s="50"/>
      <c r="AE1318" s="1"/>
      <c r="AL1318" s="3"/>
      <c r="AM1318" s="3"/>
      <c r="AN1318" s="1"/>
      <c r="AO1318" s="1"/>
      <c r="AP1318" s="1"/>
      <c r="AQ1318" s="1"/>
      <c r="AR1318" s="1"/>
      <c r="AS1318" s="1"/>
    </row>
    <row r="1319" spans="18:45" s="4" customFormat="1">
      <c r="R1319" s="1"/>
      <c r="S1319" s="1"/>
      <c r="T1319" s="1"/>
      <c r="U1319" s="1"/>
      <c r="V1319" s="1"/>
      <c r="W1319" s="1"/>
      <c r="X1319" s="1"/>
      <c r="Y1319" s="1"/>
      <c r="Z1319" s="1"/>
      <c r="AA1319" s="1"/>
      <c r="AB1319" s="1"/>
      <c r="AC1319" s="1"/>
      <c r="AD1319" s="50"/>
      <c r="AE1319" s="1"/>
      <c r="AL1319" s="3"/>
      <c r="AM1319" s="3"/>
      <c r="AN1319" s="1"/>
      <c r="AO1319" s="1"/>
      <c r="AP1319" s="1"/>
      <c r="AQ1319" s="1"/>
      <c r="AR1319" s="1"/>
      <c r="AS1319" s="1"/>
    </row>
    <row r="1320" spans="18:45" s="4" customFormat="1">
      <c r="R1320" s="1"/>
      <c r="S1320" s="1"/>
      <c r="T1320" s="1"/>
      <c r="U1320" s="1"/>
      <c r="V1320" s="1"/>
      <c r="W1320" s="1"/>
      <c r="X1320" s="1"/>
      <c r="Y1320" s="1"/>
      <c r="Z1320" s="1"/>
      <c r="AA1320" s="1"/>
      <c r="AB1320" s="1"/>
      <c r="AC1320" s="1"/>
      <c r="AD1320" s="50"/>
      <c r="AE1320" s="1"/>
      <c r="AL1320" s="3"/>
      <c r="AM1320" s="3"/>
      <c r="AN1320" s="1"/>
      <c r="AO1320" s="1"/>
      <c r="AP1320" s="1"/>
      <c r="AQ1320" s="1"/>
      <c r="AR1320" s="1"/>
      <c r="AS1320" s="1"/>
    </row>
    <row r="1321" spans="18:45" s="4" customFormat="1">
      <c r="R1321" s="1"/>
      <c r="S1321" s="1"/>
      <c r="T1321" s="1"/>
      <c r="U1321" s="1"/>
      <c r="V1321" s="1"/>
      <c r="W1321" s="1"/>
      <c r="X1321" s="1"/>
      <c r="Y1321" s="1"/>
      <c r="Z1321" s="1"/>
      <c r="AA1321" s="1"/>
      <c r="AB1321" s="1"/>
      <c r="AC1321" s="1"/>
      <c r="AD1321" s="50"/>
      <c r="AE1321" s="1"/>
      <c r="AL1321" s="3"/>
      <c r="AM1321" s="3"/>
      <c r="AN1321" s="1"/>
      <c r="AO1321" s="1"/>
      <c r="AP1321" s="1"/>
      <c r="AQ1321" s="1"/>
      <c r="AR1321" s="1"/>
      <c r="AS1321" s="1"/>
    </row>
    <row r="1322" spans="18:45" s="4" customFormat="1">
      <c r="R1322" s="1"/>
      <c r="S1322" s="1"/>
      <c r="T1322" s="1"/>
      <c r="U1322" s="1"/>
      <c r="V1322" s="1"/>
      <c r="W1322" s="1"/>
      <c r="X1322" s="1"/>
      <c r="Y1322" s="1"/>
      <c r="Z1322" s="1"/>
      <c r="AA1322" s="1"/>
      <c r="AB1322" s="1"/>
      <c r="AC1322" s="1"/>
      <c r="AD1322" s="50"/>
      <c r="AE1322" s="1"/>
      <c r="AL1322" s="3"/>
      <c r="AM1322" s="3"/>
      <c r="AN1322" s="1"/>
      <c r="AO1322" s="1"/>
      <c r="AP1322" s="1"/>
      <c r="AQ1322" s="1"/>
      <c r="AR1322" s="1"/>
      <c r="AS1322" s="1"/>
    </row>
    <row r="1323" spans="18:45" s="4" customFormat="1">
      <c r="R1323" s="1"/>
      <c r="S1323" s="1"/>
      <c r="T1323" s="1"/>
      <c r="U1323" s="1"/>
      <c r="V1323" s="1"/>
      <c r="W1323" s="1"/>
      <c r="X1323" s="1"/>
      <c r="Y1323" s="1"/>
      <c r="Z1323" s="1"/>
      <c r="AA1323" s="1"/>
      <c r="AB1323" s="1"/>
      <c r="AC1323" s="1"/>
      <c r="AD1323" s="50"/>
      <c r="AE1323" s="1"/>
      <c r="AL1323" s="3"/>
      <c r="AM1323" s="3"/>
      <c r="AN1323" s="1"/>
      <c r="AO1323" s="1"/>
      <c r="AP1323" s="1"/>
      <c r="AQ1323" s="1"/>
      <c r="AR1323" s="1"/>
      <c r="AS1323" s="1"/>
    </row>
    <row r="1324" spans="18:45" s="4" customFormat="1">
      <c r="R1324" s="1"/>
      <c r="S1324" s="1"/>
      <c r="T1324" s="1"/>
      <c r="U1324" s="1"/>
      <c r="V1324" s="1"/>
      <c r="W1324" s="1"/>
      <c r="X1324" s="1"/>
      <c r="Y1324" s="1"/>
      <c r="Z1324" s="1"/>
      <c r="AA1324" s="1"/>
      <c r="AB1324" s="1"/>
      <c r="AC1324" s="1"/>
      <c r="AD1324" s="50"/>
      <c r="AE1324" s="1"/>
      <c r="AL1324" s="3"/>
      <c r="AM1324" s="3"/>
      <c r="AN1324" s="1"/>
      <c r="AO1324" s="1"/>
      <c r="AP1324" s="1"/>
      <c r="AQ1324" s="1"/>
      <c r="AR1324" s="1"/>
      <c r="AS1324" s="1"/>
    </row>
    <row r="1325" spans="18:45" s="4" customFormat="1">
      <c r="R1325" s="1"/>
      <c r="S1325" s="1"/>
      <c r="T1325" s="1"/>
      <c r="U1325" s="1"/>
      <c r="V1325" s="1"/>
      <c r="W1325" s="1"/>
      <c r="X1325" s="1"/>
      <c r="Y1325" s="1"/>
      <c r="Z1325" s="1"/>
      <c r="AA1325" s="1"/>
      <c r="AB1325" s="1"/>
      <c r="AC1325" s="1"/>
      <c r="AD1325" s="50"/>
      <c r="AE1325" s="1"/>
      <c r="AL1325" s="3"/>
      <c r="AM1325" s="3"/>
      <c r="AN1325" s="1"/>
      <c r="AO1325" s="1"/>
      <c r="AP1325" s="1"/>
      <c r="AQ1325" s="1"/>
      <c r="AR1325" s="1"/>
      <c r="AS1325" s="1"/>
    </row>
    <row r="1326" spans="18:45" s="4" customFormat="1">
      <c r="R1326" s="1"/>
      <c r="S1326" s="1"/>
      <c r="T1326" s="1"/>
      <c r="U1326" s="1"/>
      <c r="V1326" s="1"/>
      <c r="W1326" s="1"/>
      <c r="X1326" s="1"/>
      <c r="Y1326" s="1"/>
      <c r="Z1326" s="1"/>
      <c r="AA1326" s="1"/>
      <c r="AB1326" s="1"/>
      <c r="AC1326" s="1"/>
      <c r="AD1326" s="50"/>
      <c r="AE1326" s="1"/>
      <c r="AL1326" s="3"/>
      <c r="AM1326" s="3"/>
      <c r="AN1326" s="1"/>
      <c r="AO1326" s="1"/>
      <c r="AP1326" s="1"/>
      <c r="AQ1326" s="1"/>
      <c r="AR1326" s="1"/>
      <c r="AS1326" s="1"/>
    </row>
    <row r="1327" spans="18:45" s="4" customFormat="1">
      <c r="R1327" s="1"/>
      <c r="S1327" s="1"/>
      <c r="T1327" s="1"/>
      <c r="U1327" s="1"/>
      <c r="V1327" s="1"/>
      <c r="W1327" s="1"/>
      <c r="X1327" s="1"/>
      <c r="Y1327" s="1"/>
      <c r="Z1327" s="1"/>
      <c r="AA1327" s="1"/>
      <c r="AB1327" s="1"/>
      <c r="AC1327" s="1"/>
      <c r="AD1327" s="50"/>
      <c r="AE1327" s="1"/>
      <c r="AL1327" s="3"/>
      <c r="AM1327" s="3"/>
      <c r="AN1327" s="1"/>
      <c r="AO1327" s="1"/>
      <c r="AP1327" s="1"/>
      <c r="AQ1327" s="1"/>
      <c r="AR1327" s="1"/>
      <c r="AS1327" s="1"/>
    </row>
    <row r="1328" spans="18:45" s="4" customFormat="1">
      <c r="R1328" s="1"/>
      <c r="S1328" s="1"/>
      <c r="T1328" s="1"/>
      <c r="U1328" s="1"/>
      <c r="V1328" s="1"/>
      <c r="W1328" s="1"/>
      <c r="X1328" s="1"/>
      <c r="Y1328" s="1"/>
      <c r="Z1328" s="1"/>
      <c r="AA1328" s="1"/>
      <c r="AB1328" s="1"/>
      <c r="AC1328" s="1"/>
      <c r="AD1328" s="50"/>
      <c r="AE1328" s="1"/>
      <c r="AL1328" s="3"/>
      <c r="AM1328" s="3"/>
      <c r="AN1328" s="1"/>
      <c r="AO1328" s="1"/>
      <c r="AP1328" s="1"/>
      <c r="AQ1328" s="1"/>
      <c r="AR1328" s="1"/>
      <c r="AS1328" s="1"/>
    </row>
    <row r="1329" spans="18:45" s="4" customFormat="1">
      <c r="R1329" s="1"/>
      <c r="S1329" s="1"/>
      <c r="T1329" s="1"/>
      <c r="U1329" s="1"/>
      <c r="V1329" s="1"/>
      <c r="W1329" s="1"/>
      <c r="X1329" s="1"/>
      <c r="Y1329" s="1"/>
      <c r="Z1329" s="1"/>
      <c r="AA1329" s="1"/>
      <c r="AB1329" s="1"/>
      <c r="AC1329" s="1"/>
      <c r="AD1329" s="50"/>
      <c r="AE1329" s="1"/>
      <c r="AL1329" s="3"/>
      <c r="AM1329" s="3"/>
      <c r="AN1329" s="1"/>
      <c r="AO1329" s="1"/>
      <c r="AP1329" s="1"/>
      <c r="AQ1329" s="1"/>
      <c r="AR1329" s="1"/>
      <c r="AS1329" s="1"/>
    </row>
    <row r="1330" spans="18:45" s="4" customFormat="1">
      <c r="R1330" s="1"/>
      <c r="S1330" s="1"/>
      <c r="T1330" s="1"/>
      <c r="U1330" s="1"/>
      <c r="V1330" s="1"/>
      <c r="W1330" s="1"/>
      <c r="X1330" s="1"/>
      <c r="Y1330" s="1"/>
      <c r="Z1330" s="1"/>
      <c r="AA1330" s="1"/>
      <c r="AB1330" s="1"/>
      <c r="AC1330" s="1"/>
      <c r="AD1330" s="50"/>
      <c r="AE1330" s="1"/>
      <c r="AL1330" s="3"/>
      <c r="AM1330" s="3"/>
      <c r="AN1330" s="1"/>
      <c r="AO1330" s="1"/>
      <c r="AP1330" s="1"/>
      <c r="AQ1330" s="1"/>
      <c r="AR1330" s="1"/>
      <c r="AS1330" s="1"/>
    </row>
    <row r="1331" spans="18:45" s="4" customFormat="1">
      <c r="R1331" s="1"/>
      <c r="S1331" s="1"/>
      <c r="T1331" s="1"/>
      <c r="U1331" s="1"/>
      <c r="V1331" s="1"/>
      <c r="W1331" s="1"/>
      <c r="X1331" s="1"/>
      <c r="Y1331" s="1"/>
      <c r="Z1331" s="1"/>
      <c r="AA1331" s="1"/>
      <c r="AB1331" s="1"/>
      <c r="AC1331" s="1"/>
      <c r="AD1331" s="50"/>
      <c r="AE1331" s="1"/>
      <c r="AL1331" s="3"/>
      <c r="AM1331" s="3"/>
      <c r="AN1331" s="1"/>
      <c r="AO1331" s="1"/>
      <c r="AP1331" s="1"/>
      <c r="AQ1331" s="1"/>
      <c r="AR1331" s="1"/>
      <c r="AS1331" s="1"/>
    </row>
    <row r="1332" spans="18:45" s="4" customFormat="1">
      <c r="R1332" s="1"/>
      <c r="S1332" s="1"/>
      <c r="T1332" s="1"/>
      <c r="U1332" s="1"/>
      <c r="V1332" s="1"/>
      <c r="W1332" s="1"/>
      <c r="X1332" s="1"/>
      <c r="Y1332" s="1"/>
      <c r="Z1332" s="1"/>
      <c r="AA1332" s="1"/>
      <c r="AB1332" s="1"/>
      <c r="AC1332" s="1"/>
      <c r="AD1332" s="50"/>
      <c r="AE1332" s="1"/>
      <c r="AL1332" s="3"/>
      <c r="AM1332" s="3"/>
      <c r="AN1332" s="1"/>
      <c r="AO1332" s="1"/>
      <c r="AP1332" s="1"/>
      <c r="AQ1332" s="1"/>
      <c r="AR1332" s="1"/>
      <c r="AS1332" s="1"/>
    </row>
    <row r="1333" spans="18:45" s="4" customFormat="1">
      <c r="R1333" s="1"/>
      <c r="S1333" s="1"/>
      <c r="T1333" s="1"/>
      <c r="U1333" s="1"/>
      <c r="V1333" s="1"/>
      <c r="W1333" s="1"/>
      <c r="X1333" s="1"/>
      <c r="Y1333" s="1"/>
      <c r="Z1333" s="1"/>
      <c r="AA1333" s="1"/>
      <c r="AB1333" s="1"/>
      <c r="AC1333" s="1"/>
      <c r="AD1333" s="50"/>
      <c r="AE1333" s="1"/>
      <c r="AL1333" s="3"/>
      <c r="AM1333" s="3"/>
      <c r="AN1333" s="1"/>
      <c r="AO1333" s="1"/>
      <c r="AP1333" s="1"/>
      <c r="AQ1333" s="1"/>
      <c r="AR1333" s="1"/>
      <c r="AS1333" s="1"/>
    </row>
    <row r="1334" spans="18:45" s="4" customFormat="1">
      <c r="R1334" s="1"/>
      <c r="S1334" s="1"/>
      <c r="T1334" s="1"/>
      <c r="U1334" s="1"/>
      <c r="V1334" s="1"/>
      <c r="W1334" s="1"/>
      <c r="X1334" s="1"/>
      <c r="Y1334" s="1"/>
      <c r="Z1334" s="1"/>
      <c r="AA1334" s="1"/>
      <c r="AB1334" s="1"/>
      <c r="AC1334" s="1"/>
      <c r="AD1334" s="50"/>
      <c r="AE1334" s="1"/>
      <c r="AL1334" s="3"/>
      <c r="AM1334" s="3"/>
      <c r="AN1334" s="1"/>
      <c r="AO1334" s="1"/>
      <c r="AP1334" s="1"/>
      <c r="AQ1334" s="1"/>
      <c r="AR1334" s="1"/>
      <c r="AS1334" s="1"/>
    </row>
    <row r="1335" spans="18:45" s="4" customFormat="1">
      <c r="R1335" s="1"/>
      <c r="S1335" s="1"/>
      <c r="T1335" s="1"/>
      <c r="U1335" s="1"/>
      <c r="V1335" s="1"/>
      <c r="W1335" s="1"/>
      <c r="X1335" s="1"/>
      <c r="Y1335" s="1"/>
      <c r="Z1335" s="1"/>
      <c r="AA1335" s="1"/>
      <c r="AB1335" s="1"/>
      <c r="AC1335" s="1"/>
      <c r="AD1335" s="50"/>
      <c r="AE1335" s="1"/>
      <c r="AL1335" s="3"/>
      <c r="AM1335" s="3"/>
      <c r="AN1335" s="1"/>
      <c r="AO1335" s="1"/>
      <c r="AP1335" s="1"/>
      <c r="AQ1335" s="1"/>
      <c r="AR1335" s="1"/>
      <c r="AS1335" s="1"/>
    </row>
    <row r="1336" spans="18:45" s="4" customFormat="1">
      <c r="R1336" s="1"/>
      <c r="S1336" s="1"/>
      <c r="T1336" s="1"/>
      <c r="U1336" s="1"/>
      <c r="V1336" s="1"/>
      <c r="W1336" s="1"/>
      <c r="X1336" s="1"/>
      <c r="Y1336" s="1"/>
      <c r="Z1336" s="1"/>
      <c r="AA1336" s="1"/>
      <c r="AB1336" s="1"/>
      <c r="AC1336" s="1"/>
      <c r="AD1336" s="50"/>
      <c r="AE1336" s="1"/>
      <c r="AL1336" s="3"/>
      <c r="AM1336" s="3"/>
      <c r="AN1336" s="1"/>
      <c r="AO1336" s="1"/>
      <c r="AP1336" s="1"/>
      <c r="AQ1336" s="1"/>
      <c r="AR1336" s="1"/>
      <c r="AS1336" s="1"/>
    </row>
    <row r="1337" spans="18:45" s="4" customFormat="1">
      <c r="R1337" s="1"/>
      <c r="S1337" s="1"/>
      <c r="T1337" s="1"/>
      <c r="U1337" s="1"/>
      <c r="V1337" s="1"/>
      <c r="W1337" s="1"/>
      <c r="X1337" s="1"/>
      <c r="Y1337" s="1"/>
      <c r="Z1337" s="1"/>
      <c r="AA1337" s="1"/>
      <c r="AB1337" s="1"/>
      <c r="AC1337" s="1"/>
      <c r="AD1337" s="50"/>
      <c r="AE1337" s="1"/>
      <c r="AL1337" s="3"/>
      <c r="AM1337" s="3"/>
      <c r="AN1337" s="1"/>
      <c r="AO1337" s="1"/>
      <c r="AP1337" s="1"/>
      <c r="AQ1337" s="1"/>
      <c r="AR1337" s="1"/>
      <c r="AS1337" s="1"/>
    </row>
    <row r="1338" spans="18:45" s="4" customFormat="1">
      <c r="R1338" s="1"/>
      <c r="S1338" s="1"/>
      <c r="T1338" s="1"/>
      <c r="U1338" s="1"/>
      <c r="V1338" s="1"/>
      <c r="W1338" s="1"/>
      <c r="X1338" s="1"/>
      <c r="Y1338" s="1"/>
      <c r="Z1338" s="1"/>
      <c r="AA1338" s="1"/>
      <c r="AB1338" s="1"/>
      <c r="AC1338" s="1"/>
      <c r="AD1338" s="50"/>
      <c r="AE1338" s="1"/>
      <c r="AL1338" s="3"/>
      <c r="AM1338" s="3"/>
      <c r="AN1338" s="1"/>
      <c r="AO1338" s="1"/>
      <c r="AP1338" s="1"/>
      <c r="AQ1338" s="1"/>
      <c r="AR1338" s="1"/>
      <c r="AS1338" s="1"/>
    </row>
    <row r="1339" spans="18:45" s="4" customFormat="1">
      <c r="R1339" s="1"/>
      <c r="S1339" s="1"/>
      <c r="T1339" s="1"/>
      <c r="U1339" s="1"/>
      <c r="V1339" s="1"/>
      <c r="W1339" s="1"/>
      <c r="X1339" s="1"/>
      <c r="Y1339" s="1"/>
      <c r="Z1339" s="1"/>
      <c r="AA1339" s="1"/>
      <c r="AB1339" s="1"/>
      <c r="AC1339" s="1"/>
      <c r="AD1339" s="50"/>
      <c r="AE1339" s="1"/>
      <c r="AL1339" s="3"/>
      <c r="AM1339" s="3"/>
      <c r="AN1339" s="1"/>
      <c r="AO1339" s="1"/>
      <c r="AP1339" s="1"/>
      <c r="AQ1339" s="1"/>
      <c r="AR1339" s="1"/>
      <c r="AS1339" s="1"/>
    </row>
    <row r="1340" spans="18:45" s="4" customFormat="1">
      <c r="R1340" s="1"/>
      <c r="S1340" s="1"/>
      <c r="T1340" s="1"/>
      <c r="U1340" s="1"/>
      <c r="V1340" s="1"/>
      <c r="W1340" s="1"/>
      <c r="X1340" s="1"/>
      <c r="Y1340" s="1"/>
      <c r="Z1340" s="1"/>
      <c r="AA1340" s="1"/>
      <c r="AB1340" s="1"/>
      <c r="AC1340" s="1"/>
      <c r="AD1340" s="50"/>
      <c r="AE1340" s="1"/>
      <c r="AL1340" s="3"/>
      <c r="AM1340" s="3"/>
      <c r="AN1340" s="1"/>
      <c r="AO1340" s="1"/>
      <c r="AP1340" s="1"/>
      <c r="AQ1340" s="1"/>
      <c r="AR1340" s="1"/>
      <c r="AS1340" s="1"/>
    </row>
    <row r="1341" spans="18:45" s="4" customFormat="1">
      <c r="R1341" s="1"/>
      <c r="S1341" s="1"/>
      <c r="T1341" s="1"/>
      <c r="U1341" s="1"/>
      <c r="V1341" s="1"/>
      <c r="W1341" s="1"/>
      <c r="X1341" s="1"/>
      <c r="Y1341" s="1"/>
      <c r="Z1341" s="1"/>
      <c r="AA1341" s="1"/>
      <c r="AB1341" s="1"/>
      <c r="AC1341" s="1"/>
      <c r="AD1341" s="50"/>
      <c r="AE1341" s="1"/>
      <c r="AL1341" s="3"/>
      <c r="AM1341" s="3"/>
      <c r="AN1341" s="1"/>
      <c r="AO1341" s="1"/>
      <c r="AP1341" s="1"/>
      <c r="AQ1341" s="1"/>
      <c r="AR1341" s="1"/>
      <c r="AS1341" s="1"/>
    </row>
    <row r="1342" spans="18:45" s="4" customFormat="1">
      <c r="R1342" s="1"/>
      <c r="S1342" s="1"/>
      <c r="T1342" s="1"/>
      <c r="U1342" s="1"/>
      <c r="V1342" s="1"/>
      <c r="W1342" s="1"/>
      <c r="X1342" s="1"/>
      <c r="Y1342" s="1"/>
      <c r="Z1342" s="1"/>
      <c r="AA1342" s="1"/>
      <c r="AB1342" s="1"/>
      <c r="AC1342" s="1"/>
      <c r="AD1342" s="50"/>
      <c r="AE1342" s="1"/>
      <c r="AL1342" s="3"/>
      <c r="AM1342" s="3"/>
      <c r="AN1342" s="1"/>
      <c r="AO1342" s="1"/>
      <c r="AP1342" s="1"/>
      <c r="AQ1342" s="1"/>
      <c r="AR1342" s="1"/>
      <c r="AS1342" s="1"/>
    </row>
    <row r="1343" spans="18:45" s="4" customFormat="1">
      <c r="R1343" s="1"/>
      <c r="S1343" s="1"/>
      <c r="T1343" s="1"/>
      <c r="U1343" s="1"/>
      <c r="V1343" s="1"/>
      <c r="W1343" s="1"/>
      <c r="X1343" s="1"/>
      <c r="Y1343" s="1"/>
      <c r="Z1343" s="1"/>
      <c r="AA1343" s="1"/>
      <c r="AB1343" s="1"/>
      <c r="AC1343" s="1"/>
      <c r="AD1343" s="50"/>
      <c r="AE1343" s="1"/>
      <c r="AL1343" s="3"/>
      <c r="AM1343" s="3"/>
      <c r="AN1343" s="1"/>
      <c r="AO1343" s="1"/>
      <c r="AP1343" s="1"/>
      <c r="AQ1343" s="1"/>
      <c r="AR1343" s="1"/>
      <c r="AS1343" s="1"/>
    </row>
    <row r="1344" spans="18:45" s="4" customFormat="1">
      <c r="R1344" s="1"/>
      <c r="S1344" s="1"/>
      <c r="T1344" s="1"/>
      <c r="U1344" s="1"/>
      <c r="V1344" s="1"/>
      <c r="W1344" s="1"/>
      <c r="X1344" s="1"/>
      <c r="Y1344" s="1"/>
      <c r="Z1344" s="1"/>
      <c r="AA1344" s="1"/>
      <c r="AB1344" s="1"/>
      <c r="AC1344" s="1"/>
      <c r="AD1344" s="50"/>
      <c r="AE1344" s="1"/>
      <c r="AL1344" s="3"/>
      <c r="AM1344" s="3"/>
      <c r="AN1344" s="1"/>
      <c r="AO1344" s="1"/>
      <c r="AP1344" s="1"/>
      <c r="AQ1344" s="1"/>
      <c r="AR1344" s="1"/>
      <c r="AS1344" s="1"/>
    </row>
    <row r="1345" spans="18:45" s="4" customFormat="1">
      <c r="R1345" s="1"/>
      <c r="S1345" s="1"/>
      <c r="T1345" s="1"/>
      <c r="U1345" s="1"/>
      <c r="V1345" s="1"/>
      <c r="W1345" s="1"/>
      <c r="X1345" s="1"/>
      <c r="Y1345" s="1"/>
      <c r="Z1345" s="1"/>
      <c r="AA1345" s="1"/>
      <c r="AB1345" s="1"/>
      <c r="AC1345" s="1"/>
      <c r="AD1345" s="50"/>
      <c r="AE1345" s="1"/>
      <c r="AL1345" s="3"/>
      <c r="AM1345" s="3"/>
      <c r="AN1345" s="1"/>
      <c r="AO1345" s="1"/>
      <c r="AP1345" s="1"/>
      <c r="AQ1345" s="1"/>
      <c r="AR1345" s="1"/>
      <c r="AS1345" s="1"/>
    </row>
    <row r="1346" spans="18:45" s="4" customFormat="1">
      <c r="R1346" s="1"/>
      <c r="S1346" s="1"/>
      <c r="T1346" s="1"/>
      <c r="U1346" s="1"/>
      <c r="V1346" s="1"/>
      <c r="W1346" s="1"/>
      <c r="X1346" s="1"/>
      <c r="Y1346" s="1"/>
      <c r="Z1346" s="1"/>
      <c r="AA1346" s="1"/>
      <c r="AB1346" s="1"/>
      <c r="AC1346" s="1"/>
      <c r="AD1346" s="50"/>
      <c r="AE1346" s="1"/>
      <c r="AL1346" s="3"/>
      <c r="AM1346" s="3"/>
      <c r="AN1346" s="1"/>
      <c r="AO1346" s="1"/>
      <c r="AP1346" s="1"/>
      <c r="AQ1346" s="1"/>
      <c r="AR1346" s="1"/>
      <c r="AS1346" s="1"/>
    </row>
    <row r="1347" spans="18:45" s="4" customFormat="1">
      <c r="R1347" s="1"/>
      <c r="S1347" s="1"/>
      <c r="T1347" s="1"/>
      <c r="U1347" s="1"/>
      <c r="V1347" s="1"/>
      <c r="W1347" s="1"/>
      <c r="X1347" s="1"/>
      <c r="Y1347" s="1"/>
      <c r="Z1347" s="1"/>
      <c r="AA1347" s="1"/>
      <c r="AB1347" s="1"/>
      <c r="AC1347" s="1"/>
      <c r="AD1347" s="50"/>
      <c r="AE1347" s="1"/>
      <c r="AL1347" s="3"/>
      <c r="AM1347" s="3"/>
      <c r="AN1347" s="1"/>
      <c r="AO1347" s="1"/>
      <c r="AP1347" s="1"/>
      <c r="AQ1347" s="1"/>
      <c r="AR1347" s="1"/>
      <c r="AS1347" s="1"/>
    </row>
    <row r="1348" spans="18:45" s="4" customFormat="1">
      <c r="R1348" s="1"/>
      <c r="S1348" s="1"/>
      <c r="T1348" s="1"/>
      <c r="U1348" s="1"/>
      <c r="V1348" s="1"/>
      <c r="W1348" s="1"/>
      <c r="X1348" s="1"/>
      <c r="Y1348" s="1"/>
      <c r="Z1348" s="1"/>
      <c r="AA1348" s="1"/>
      <c r="AB1348" s="1"/>
      <c r="AC1348" s="1"/>
      <c r="AD1348" s="50"/>
      <c r="AE1348" s="1"/>
      <c r="AL1348" s="3"/>
      <c r="AM1348" s="3"/>
      <c r="AN1348" s="1"/>
      <c r="AO1348" s="1"/>
      <c r="AP1348" s="1"/>
      <c r="AQ1348" s="1"/>
      <c r="AR1348" s="1"/>
      <c r="AS1348" s="1"/>
    </row>
    <row r="1349" spans="18:45" s="4" customFormat="1">
      <c r="R1349" s="1"/>
      <c r="S1349" s="1"/>
      <c r="T1349" s="1"/>
      <c r="U1349" s="1"/>
      <c r="V1349" s="1"/>
      <c r="W1349" s="1"/>
      <c r="X1349" s="1"/>
      <c r="Y1349" s="1"/>
      <c r="Z1349" s="1"/>
      <c r="AA1349" s="1"/>
      <c r="AB1349" s="1"/>
      <c r="AC1349" s="1"/>
      <c r="AD1349" s="50"/>
      <c r="AE1349" s="1"/>
      <c r="AL1349" s="3"/>
      <c r="AM1349" s="3"/>
      <c r="AN1349" s="1"/>
      <c r="AO1349" s="1"/>
      <c r="AP1349" s="1"/>
      <c r="AQ1349" s="1"/>
      <c r="AR1349" s="1"/>
      <c r="AS1349" s="1"/>
    </row>
    <row r="1350" spans="18:45" s="4" customFormat="1">
      <c r="R1350" s="1"/>
      <c r="S1350" s="1"/>
      <c r="T1350" s="1"/>
      <c r="U1350" s="1"/>
      <c r="V1350" s="1"/>
      <c r="W1350" s="1"/>
      <c r="X1350" s="1"/>
      <c r="Y1350" s="1"/>
      <c r="Z1350" s="1"/>
      <c r="AA1350" s="1"/>
      <c r="AB1350" s="1"/>
      <c r="AC1350" s="1"/>
      <c r="AD1350" s="50"/>
      <c r="AE1350" s="1"/>
      <c r="AL1350" s="3"/>
      <c r="AM1350" s="3"/>
      <c r="AN1350" s="1"/>
      <c r="AO1350" s="1"/>
      <c r="AP1350" s="1"/>
      <c r="AQ1350" s="1"/>
      <c r="AR1350" s="1"/>
      <c r="AS1350" s="1"/>
    </row>
    <row r="1351" spans="18:45" s="4" customFormat="1">
      <c r="R1351" s="1"/>
      <c r="S1351" s="1"/>
      <c r="T1351" s="1"/>
      <c r="U1351" s="1"/>
      <c r="V1351" s="1"/>
      <c r="W1351" s="1"/>
      <c r="X1351" s="1"/>
      <c r="Y1351" s="1"/>
      <c r="Z1351" s="1"/>
      <c r="AA1351" s="1"/>
      <c r="AB1351" s="1"/>
      <c r="AC1351" s="1"/>
      <c r="AD1351" s="50"/>
      <c r="AE1351" s="1"/>
      <c r="AL1351" s="3"/>
      <c r="AM1351" s="3"/>
      <c r="AN1351" s="1"/>
      <c r="AO1351" s="1"/>
      <c r="AP1351" s="1"/>
      <c r="AQ1351" s="1"/>
      <c r="AR1351" s="1"/>
      <c r="AS1351" s="1"/>
    </row>
    <row r="1352" spans="18:45" s="4" customFormat="1">
      <c r="R1352" s="1"/>
      <c r="S1352" s="1"/>
      <c r="T1352" s="1"/>
      <c r="U1352" s="1"/>
      <c r="V1352" s="1"/>
      <c r="W1352" s="1"/>
      <c r="X1352" s="1"/>
      <c r="Y1352" s="1"/>
      <c r="Z1352" s="1"/>
      <c r="AA1352" s="1"/>
      <c r="AB1352" s="1"/>
      <c r="AC1352" s="1"/>
      <c r="AD1352" s="50"/>
      <c r="AE1352" s="1"/>
      <c r="AL1352" s="3"/>
      <c r="AM1352" s="3"/>
      <c r="AN1352" s="1"/>
      <c r="AO1352" s="1"/>
      <c r="AP1352" s="1"/>
      <c r="AQ1352" s="1"/>
      <c r="AR1352" s="1"/>
      <c r="AS1352" s="1"/>
    </row>
    <row r="1353" spans="18:45" s="4" customFormat="1">
      <c r="R1353" s="1"/>
      <c r="S1353" s="1"/>
      <c r="T1353" s="1"/>
      <c r="U1353" s="1"/>
      <c r="V1353" s="1"/>
      <c r="W1353" s="1"/>
      <c r="X1353" s="1"/>
      <c r="Y1353" s="1"/>
      <c r="Z1353" s="1"/>
      <c r="AA1353" s="1"/>
      <c r="AB1353" s="1"/>
      <c r="AC1353" s="1"/>
      <c r="AD1353" s="50"/>
      <c r="AE1353" s="1"/>
      <c r="AL1353" s="3"/>
      <c r="AM1353" s="3"/>
      <c r="AN1353" s="1"/>
      <c r="AO1353" s="1"/>
      <c r="AP1353" s="1"/>
      <c r="AQ1353" s="1"/>
      <c r="AR1353" s="1"/>
      <c r="AS1353" s="1"/>
    </row>
    <row r="1354" spans="18:45" s="4" customFormat="1">
      <c r="R1354" s="1"/>
      <c r="S1354" s="1"/>
      <c r="T1354" s="1"/>
      <c r="U1354" s="1"/>
      <c r="V1354" s="1"/>
      <c r="W1354" s="1"/>
      <c r="X1354" s="1"/>
      <c r="Y1354" s="1"/>
      <c r="Z1354" s="1"/>
      <c r="AA1354" s="1"/>
      <c r="AB1354" s="1"/>
      <c r="AC1354" s="1"/>
      <c r="AD1354" s="50"/>
      <c r="AE1354" s="1"/>
      <c r="AL1354" s="3"/>
      <c r="AM1354" s="3"/>
      <c r="AN1354" s="1"/>
      <c r="AO1354" s="1"/>
      <c r="AP1354" s="1"/>
      <c r="AQ1354" s="1"/>
      <c r="AR1354" s="1"/>
      <c r="AS1354" s="1"/>
    </row>
    <row r="1355" spans="18:45" s="4" customFormat="1">
      <c r="R1355" s="1"/>
      <c r="S1355" s="1"/>
      <c r="T1355" s="1"/>
      <c r="U1355" s="1"/>
      <c r="V1355" s="1"/>
      <c r="W1355" s="1"/>
      <c r="X1355" s="1"/>
      <c r="Y1355" s="1"/>
      <c r="Z1355" s="1"/>
      <c r="AA1355" s="1"/>
      <c r="AB1355" s="1"/>
      <c r="AC1355" s="1"/>
      <c r="AD1355" s="50"/>
      <c r="AE1355" s="1"/>
      <c r="AL1355" s="3"/>
      <c r="AM1355" s="3"/>
      <c r="AN1355" s="1"/>
      <c r="AO1355" s="1"/>
      <c r="AP1355" s="1"/>
      <c r="AQ1355" s="1"/>
      <c r="AR1355" s="1"/>
      <c r="AS1355" s="1"/>
    </row>
    <row r="1356" spans="18:45" s="4" customFormat="1">
      <c r="R1356" s="1"/>
      <c r="S1356" s="1"/>
      <c r="T1356" s="1"/>
      <c r="U1356" s="1"/>
      <c r="V1356" s="1"/>
      <c r="W1356" s="1"/>
      <c r="X1356" s="1"/>
      <c r="Y1356" s="1"/>
      <c r="Z1356" s="1"/>
      <c r="AA1356" s="1"/>
      <c r="AB1356" s="1"/>
      <c r="AC1356" s="1"/>
      <c r="AD1356" s="50"/>
      <c r="AE1356" s="1"/>
      <c r="AL1356" s="3"/>
      <c r="AM1356" s="3"/>
      <c r="AN1356" s="1"/>
      <c r="AO1356" s="1"/>
      <c r="AP1356" s="1"/>
      <c r="AQ1356" s="1"/>
      <c r="AR1356" s="1"/>
      <c r="AS1356" s="1"/>
    </row>
    <row r="1357" spans="18:45" s="4" customFormat="1">
      <c r="R1357" s="1"/>
      <c r="S1357" s="1"/>
      <c r="T1357" s="1"/>
      <c r="U1357" s="1"/>
      <c r="V1357" s="1"/>
      <c r="W1357" s="1"/>
      <c r="X1357" s="1"/>
      <c r="Y1357" s="1"/>
      <c r="Z1357" s="1"/>
      <c r="AA1357" s="1"/>
      <c r="AB1357" s="1"/>
      <c r="AC1357" s="1"/>
      <c r="AD1357" s="50"/>
      <c r="AE1357" s="1"/>
      <c r="AL1357" s="3"/>
      <c r="AM1357" s="3"/>
      <c r="AN1357" s="1"/>
      <c r="AO1357" s="1"/>
      <c r="AP1357" s="1"/>
      <c r="AQ1357" s="1"/>
      <c r="AR1357" s="1"/>
      <c r="AS1357" s="1"/>
    </row>
    <row r="1358" spans="18:45" s="4" customFormat="1">
      <c r="R1358" s="1"/>
      <c r="S1358" s="1"/>
      <c r="T1358" s="1"/>
      <c r="U1358" s="1"/>
      <c r="V1358" s="1"/>
      <c r="W1358" s="1"/>
      <c r="X1358" s="1"/>
      <c r="Y1358" s="1"/>
      <c r="Z1358" s="1"/>
      <c r="AA1358" s="1"/>
      <c r="AB1358" s="1"/>
      <c r="AC1358" s="1"/>
      <c r="AD1358" s="50"/>
      <c r="AE1358" s="1"/>
      <c r="AL1358" s="3"/>
      <c r="AM1358" s="3"/>
      <c r="AN1358" s="1"/>
      <c r="AO1358" s="1"/>
      <c r="AP1358" s="1"/>
      <c r="AQ1358" s="1"/>
      <c r="AR1358" s="1"/>
      <c r="AS1358" s="1"/>
    </row>
    <row r="1359" spans="18:45" s="4" customFormat="1">
      <c r="R1359" s="1"/>
      <c r="S1359" s="1"/>
      <c r="T1359" s="1"/>
      <c r="U1359" s="1"/>
      <c r="V1359" s="1"/>
      <c r="W1359" s="1"/>
      <c r="X1359" s="1"/>
      <c r="Y1359" s="1"/>
      <c r="Z1359" s="1"/>
      <c r="AA1359" s="1"/>
      <c r="AB1359" s="1"/>
      <c r="AC1359" s="1"/>
      <c r="AD1359" s="50"/>
      <c r="AE1359" s="1"/>
      <c r="AL1359" s="3"/>
      <c r="AM1359" s="3"/>
      <c r="AN1359" s="1"/>
      <c r="AO1359" s="1"/>
      <c r="AP1359" s="1"/>
      <c r="AQ1359" s="1"/>
      <c r="AR1359" s="1"/>
      <c r="AS1359" s="1"/>
    </row>
    <row r="1360" spans="18:45" s="4" customFormat="1">
      <c r="R1360" s="1"/>
      <c r="S1360" s="1"/>
      <c r="T1360" s="1"/>
      <c r="U1360" s="1"/>
      <c r="V1360" s="1"/>
      <c r="W1360" s="1"/>
      <c r="X1360" s="1"/>
      <c r="Y1360" s="1"/>
      <c r="Z1360" s="1"/>
      <c r="AA1360" s="1"/>
      <c r="AB1360" s="1"/>
      <c r="AC1360" s="1"/>
      <c r="AD1360" s="50"/>
      <c r="AE1360" s="1"/>
      <c r="AL1360" s="3"/>
      <c r="AM1360" s="3"/>
      <c r="AN1360" s="1"/>
      <c r="AO1360" s="1"/>
      <c r="AP1360" s="1"/>
      <c r="AQ1360" s="1"/>
      <c r="AR1360" s="1"/>
      <c r="AS1360" s="1"/>
    </row>
    <row r="1361" spans="18:45" s="4" customFormat="1">
      <c r="R1361" s="1"/>
      <c r="S1361" s="1"/>
      <c r="T1361" s="1"/>
      <c r="U1361" s="1"/>
      <c r="V1361" s="1"/>
      <c r="W1361" s="1"/>
      <c r="X1361" s="1"/>
      <c r="Y1361" s="1"/>
      <c r="Z1361" s="1"/>
      <c r="AA1361" s="1"/>
      <c r="AB1361" s="1"/>
      <c r="AC1361" s="1"/>
      <c r="AD1361" s="50"/>
      <c r="AE1361" s="1"/>
      <c r="AL1361" s="3"/>
      <c r="AM1361" s="3"/>
      <c r="AN1361" s="1"/>
      <c r="AO1361" s="1"/>
      <c r="AP1361" s="1"/>
      <c r="AQ1361" s="1"/>
      <c r="AR1361" s="1"/>
      <c r="AS1361" s="1"/>
    </row>
    <row r="1362" spans="18:45" s="4" customFormat="1">
      <c r="R1362" s="1"/>
      <c r="S1362" s="1"/>
      <c r="T1362" s="1"/>
      <c r="U1362" s="1"/>
      <c r="V1362" s="1"/>
      <c r="W1362" s="1"/>
      <c r="X1362" s="1"/>
      <c r="Y1362" s="1"/>
      <c r="Z1362" s="1"/>
      <c r="AA1362" s="1"/>
      <c r="AB1362" s="1"/>
      <c r="AC1362" s="1"/>
      <c r="AD1362" s="50"/>
      <c r="AE1362" s="1"/>
      <c r="AL1362" s="3"/>
      <c r="AM1362" s="3"/>
      <c r="AN1362" s="1"/>
      <c r="AO1362" s="1"/>
      <c r="AP1362" s="1"/>
      <c r="AQ1362" s="1"/>
      <c r="AR1362" s="1"/>
      <c r="AS1362" s="1"/>
    </row>
    <row r="1363" spans="18:45" s="4" customFormat="1">
      <c r="R1363" s="1"/>
      <c r="S1363" s="1"/>
      <c r="T1363" s="1"/>
      <c r="U1363" s="1"/>
      <c r="V1363" s="1"/>
      <c r="W1363" s="1"/>
      <c r="X1363" s="1"/>
      <c r="Y1363" s="1"/>
      <c r="Z1363" s="1"/>
      <c r="AA1363" s="1"/>
      <c r="AB1363" s="1"/>
      <c r="AC1363" s="1"/>
      <c r="AD1363" s="50"/>
      <c r="AE1363" s="1"/>
      <c r="AL1363" s="3"/>
      <c r="AM1363" s="3"/>
      <c r="AN1363" s="1"/>
      <c r="AO1363" s="1"/>
      <c r="AP1363" s="1"/>
      <c r="AQ1363" s="1"/>
      <c r="AR1363" s="1"/>
      <c r="AS1363" s="1"/>
    </row>
    <row r="1364" spans="18:45" s="4" customFormat="1">
      <c r="R1364" s="1"/>
      <c r="S1364" s="1"/>
      <c r="T1364" s="1"/>
      <c r="U1364" s="1"/>
      <c r="V1364" s="1"/>
      <c r="W1364" s="1"/>
      <c r="X1364" s="1"/>
      <c r="Y1364" s="1"/>
      <c r="Z1364" s="1"/>
      <c r="AA1364" s="1"/>
      <c r="AB1364" s="1"/>
      <c r="AC1364" s="1"/>
      <c r="AD1364" s="50"/>
      <c r="AE1364" s="1"/>
      <c r="AL1364" s="3"/>
      <c r="AM1364" s="3"/>
      <c r="AN1364" s="1"/>
      <c r="AO1364" s="1"/>
      <c r="AP1364" s="1"/>
      <c r="AQ1364" s="1"/>
      <c r="AR1364" s="1"/>
      <c r="AS1364" s="1"/>
    </row>
    <row r="1365" spans="18:45" s="4" customFormat="1">
      <c r="R1365" s="1"/>
      <c r="S1365" s="1"/>
      <c r="T1365" s="1"/>
      <c r="U1365" s="1"/>
      <c r="V1365" s="1"/>
      <c r="W1365" s="1"/>
      <c r="X1365" s="1"/>
      <c r="Y1365" s="1"/>
      <c r="Z1365" s="1"/>
      <c r="AA1365" s="1"/>
      <c r="AB1365" s="1"/>
      <c r="AC1365" s="1"/>
      <c r="AD1365" s="50"/>
      <c r="AE1365" s="1"/>
      <c r="AL1365" s="3"/>
      <c r="AM1365" s="3"/>
      <c r="AN1365" s="1"/>
      <c r="AO1365" s="1"/>
      <c r="AP1365" s="1"/>
      <c r="AQ1365" s="1"/>
      <c r="AR1365" s="1"/>
      <c r="AS1365" s="1"/>
    </row>
    <row r="1366" spans="18:45" s="4" customFormat="1">
      <c r="R1366" s="1"/>
      <c r="S1366" s="1"/>
      <c r="T1366" s="1"/>
      <c r="U1366" s="1"/>
      <c r="V1366" s="1"/>
      <c r="W1366" s="1"/>
      <c r="X1366" s="1"/>
      <c r="Y1366" s="1"/>
      <c r="Z1366" s="1"/>
      <c r="AA1366" s="1"/>
      <c r="AB1366" s="1"/>
      <c r="AC1366" s="1"/>
      <c r="AD1366" s="50"/>
      <c r="AE1366" s="1"/>
      <c r="AL1366" s="3"/>
      <c r="AM1366" s="3"/>
      <c r="AN1366" s="1"/>
      <c r="AO1366" s="1"/>
      <c r="AP1366" s="1"/>
      <c r="AQ1366" s="1"/>
      <c r="AR1366" s="1"/>
      <c r="AS1366" s="1"/>
    </row>
    <row r="1367" spans="18:45" s="4" customFormat="1">
      <c r="R1367" s="1"/>
      <c r="S1367" s="1"/>
      <c r="T1367" s="1"/>
      <c r="U1367" s="1"/>
      <c r="V1367" s="1"/>
      <c r="W1367" s="1"/>
      <c r="X1367" s="1"/>
      <c r="Y1367" s="1"/>
      <c r="Z1367" s="1"/>
      <c r="AA1367" s="1"/>
      <c r="AB1367" s="1"/>
      <c r="AC1367" s="1"/>
      <c r="AD1367" s="50"/>
      <c r="AE1367" s="1"/>
      <c r="AL1367" s="3"/>
      <c r="AM1367" s="3"/>
      <c r="AN1367" s="1"/>
      <c r="AO1367" s="1"/>
      <c r="AP1367" s="1"/>
      <c r="AQ1367" s="1"/>
      <c r="AR1367" s="1"/>
      <c r="AS1367" s="1"/>
    </row>
    <row r="1368" spans="18:45" s="4" customFormat="1">
      <c r="R1368" s="1"/>
      <c r="S1368" s="1"/>
      <c r="T1368" s="1"/>
      <c r="U1368" s="1"/>
      <c r="V1368" s="1"/>
      <c r="W1368" s="1"/>
      <c r="X1368" s="1"/>
      <c r="Y1368" s="1"/>
      <c r="Z1368" s="1"/>
      <c r="AA1368" s="1"/>
      <c r="AB1368" s="1"/>
      <c r="AC1368" s="1"/>
      <c r="AD1368" s="50"/>
      <c r="AE1368" s="1"/>
      <c r="AL1368" s="3"/>
      <c r="AM1368" s="3"/>
      <c r="AN1368" s="1"/>
      <c r="AO1368" s="1"/>
      <c r="AP1368" s="1"/>
      <c r="AQ1368" s="1"/>
      <c r="AR1368" s="1"/>
      <c r="AS1368" s="1"/>
    </row>
    <row r="1369" spans="18:45" s="4" customFormat="1">
      <c r="R1369" s="1"/>
      <c r="S1369" s="1"/>
      <c r="T1369" s="1"/>
      <c r="U1369" s="1"/>
      <c r="V1369" s="1"/>
      <c r="W1369" s="1"/>
      <c r="X1369" s="1"/>
      <c r="Y1369" s="1"/>
      <c r="Z1369" s="1"/>
      <c r="AA1369" s="1"/>
      <c r="AB1369" s="1"/>
      <c r="AC1369" s="1"/>
      <c r="AD1369" s="50"/>
      <c r="AE1369" s="1"/>
      <c r="AL1369" s="3"/>
      <c r="AM1369" s="3"/>
      <c r="AN1369" s="1"/>
      <c r="AO1369" s="1"/>
      <c r="AP1369" s="1"/>
      <c r="AQ1369" s="1"/>
      <c r="AR1369" s="1"/>
      <c r="AS1369" s="1"/>
    </row>
    <row r="1370" spans="18:45" s="4" customFormat="1">
      <c r="R1370" s="1"/>
      <c r="S1370" s="1"/>
      <c r="T1370" s="1"/>
      <c r="U1370" s="1"/>
      <c r="V1370" s="1"/>
      <c r="W1370" s="1"/>
      <c r="X1370" s="1"/>
      <c r="Y1370" s="1"/>
      <c r="Z1370" s="1"/>
      <c r="AA1370" s="1"/>
      <c r="AB1370" s="1"/>
      <c r="AC1370" s="1"/>
      <c r="AD1370" s="50"/>
      <c r="AE1370" s="1"/>
      <c r="AL1370" s="3"/>
      <c r="AM1370" s="3"/>
      <c r="AN1370" s="1"/>
      <c r="AO1370" s="1"/>
      <c r="AP1370" s="1"/>
      <c r="AQ1370" s="1"/>
      <c r="AR1370" s="1"/>
      <c r="AS1370" s="1"/>
    </row>
    <row r="1371" spans="18:45" s="4" customFormat="1">
      <c r="R1371" s="1"/>
      <c r="S1371" s="1"/>
      <c r="T1371" s="1"/>
      <c r="U1371" s="1"/>
      <c r="V1371" s="1"/>
      <c r="W1371" s="1"/>
      <c r="X1371" s="1"/>
      <c r="Y1371" s="1"/>
      <c r="Z1371" s="1"/>
      <c r="AA1371" s="1"/>
      <c r="AB1371" s="1"/>
      <c r="AC1371" s="1"/>
      <c r="AD1371" s="50"/>
      <c r="AE1371" s="1"/>
      <c r="AL1371" s="3"/>
      <c r="AM1371" s="3"/>
      <c r="AN1371" s="1"/>
      <c r="AO1371" s="1"/>
      <c r="AP1371" s="1"/>
      <c r="AQ1371" s="1"/>
      <c r="AR1371" s="1"/>
      <c r="AS1371" s="1"/>
    </row>
    <row r="1372" spans="18:45" s="4" customFormat="1">
      <c r="R1372" s="1"/>
      <c r="S1372" s="1"/>
      <c r="T1372" s="1"/>
      <c r="U1372" s="1"/>
      <c r="V1372" s="1"/>
      <c r="W1372" s="1"/>
      <c r="X1372" s="1"/>
      <c r="Y1372" s="1"/>
      <c r="Z1372" s="1"/>
      <c r="AA1372" s="1"/>
      <c r="AB1372" s="1"/>
      <c r="AC1372" s="1"/>
      <c r="AD1372" s="50"/>
      <c r="AE1372" s="1"/>
      <c r="AL1372" s="3"/>
      <c r="AM1372" s="3"/>
      <c r="AN1372" s="1"/>
      <c r="AO1372" s="1"/>
      <c r="AP1372" s="1"/>
      <c r="AQ1372" s="1"/>
      <c r="AR1372" s="1"/>
      <c r="AS1372" s="1"/>
    </row>
    <row r="1373" spans="18:45" s="4" customFormat="1">
      <c r="R1373" s="1"/>
      <c r="S1373" s="1"/>
      <c r="T1373" s="1"/>
      <c r="U1373" s="1"/>
      <c r="V1373" s="1"/>
      <c r="W1373" s="1"/>
      <c r="X1373" s="1"/>
      <c r="Y1373" s="1"/>
      <c r="Z1373" s="1"/>
      <c r="AA1373" s="1"/>
      <c r="AB1373" s="1"/>
      <c r="AC1373" s="1"/>
      <c r="AD1373" s="50"/>
      <c r="AE1373" s="1"/>
      <c r="AL1373" s="3"/>
      <c r="AM1373" s="3"/>
      <c r="AN1373" s="1"/>
      <c r="AO1373" s="1"/>
      <c r="AP1373" s="1"/>
      <c r="AQ1373" s="1"/>
      <c r="AR1373" s="1"/>
      <c r="AS1373" s="1"/>
    </row>
    <row r="1374" spans="18:45" s="4" customFormat="1">
      <c r="R1374" s="1"/>
      <c r="S1374" s="1"/>
      <c r="T1374" s="1"/>
      <c r="U1374" s="1"/>
      <c r="V1374" s="1"/>
      <c r="W1374" s="1"/>
      <c r="X1374" s="1"/>
      <c r="Y1374" s="1"/>
      <c r="Z1374" s="1"/>
      <c r="AA1374" s="1"/>
      <c r="AB1374" s="1"/>
      <c r="AC1374" s="1"/>
      <c r="AD1374" s="50"/>
      <c r="AE1374" s="1"/>
      <c r="AL1374" s="3"/>
      <c r="AM1374" s="3"/>
      <c r="AN1374" s="1"/>
      <c r="AO1374" s="1"/>
      <c r="AP1374" s="1"/>
      <c r="AQ1374" s="1"/>
      <c r="AR1374" s="1"/>
      <c r="AS1374" s="1"/>
    </row>
    <row r="1375" spans="18:45" s="4" customFormat="1">
      <c r="R1375" s="1"/>
      <c r="S1375" s="1"/>
      <c r="T1375" s="1"/>
      <c r="U1375" s="1"/>
      <c r="V1375" s="1"/>
      <c r="W1375" s="1"/>
      <c r="X1375" s="1"/>
      <c r="Y1375" s="1"/>
      <c r="Z1375" s="1"/>
      <c r="AA1375" s="1"/>
      <c r="AB1375" s="1"/>
      <c r="AC1375" s="1"/>
      <c r="AD1375" s="50"/>
      <c r="AE1375" s="1"/>
      <c r="AL1375" s="3"/>
      <c r="AM1375" s="3"/>
      <c r="AN1375" s="1"/>
      <c r="AO1375" s="1"/>
      <c r="AP1375" s="1"/>
      <c r="AQ1375" s="1"/>
      <c r="AR1375" s="1"/>
      <c r="AS1375" s="1"/>
    </row>
    <row r="1376" spans="18:45" s="4" customFormat="1">
      <c r="R1376" s="1"/>
      <c r="S1376" s="1"/>
      <c r="T1376" s="1"/>
      <c r="U1376" s="1"/>
      <c r="V1376" s="1"/>
      <c r="W1376" s="1"/>
      <c r="X1376" s="1"/>
      <c r="Y1376" s="1"/>
      <c r="Z1376" s="1"/>
      <c r="AA1376" s="1"/>
      <c r="AB1376" s="1"/>
      <c r="AC1376" s="1"/>
      <c r="AD1376" s="50"/>
      <c r="AE1376" s="1"/>
      <c r="AL1376" s="3"/>
      <c r="AM1376" s="3"/>
      <c r="AN1376" s="1"/>
      <c r="AO1376" s="1"/>
      <c r="AP1376" s="1"/>
      <c r="AQ1376" s="1"/>
      <c r="AR1376" s="1"/>
      <c r="AS1376" s="1"/>
    </row>
    <row r="1377" spans="18:45" s="4" customFormat="1">
      <c r="R1377" s="1"/>
      <c r="S1377" s="1"/>
      <c r="T1377" s="1"/>
      <c r="U1377" s="1"/>
      <c r="V1377" s="1"/>
      <c r="W1377" s="1"/>
      <c r="X1377" s="1"/>
      <c r="Y1377" s="1"/>
      <c r="Z1377" s="1"/>
      <c r="AA1377" s="1"/>
      <c r="AB1377" s="1"/>
      <c r="AC1377" s="1"/>
      <c r="AD1377" s="50"/>
      <c r="AE1377" s="1"/>
      <c r="AL1377" s="3"/>
      <c r="AM1377" s="3"/>
      <c r="AN1377" s="1"/>
      <c r="AO1377" s="1"/>
      <c r="AP1377" s="1"/>
      <c r="AQ1377" s="1"/>
      <c r="AR1377" s="1"/>
      <c r="AS1377" s="1"/>
    </row>
    <row r="1378" spans="18:45" s="4" customFormat="1">
      <c r="R1378" s="1"/>
      <c r="S1378" s="1"/>
      <c r="T1378" s="1"/>
      <c r="U1378" s="1"/>
      <c r="V1378" s="1"/>
      <c r="W1378" s="1"/>
      <c r="X1378" s="1"/>
      <c r="Y1378" s="1"/>
      <c r="Z1378" s="1"/>
      <c r="AA1378" s="1"/>
      <c r="AB1378" s="1"/>
      <c r="AC1378" s="1"/>
      <c r="AD1378" s="50"/>
      <c r="AE1378" s="1"/>
      <c r="AL1378" s="3"/>
      <c r="AM1378" s="3"/>
      <c r="AN1378" s="1"/>
      <c r="AO1378" s="1"/>
      <c r="AP1378" s="1"/>
      <c r="AQ1378" s="1"/>
      <c r="AR1378" s="1"/>
      <c r="AS1378" s="1"/>
    </row>
    <row r="1379" spans="18:45" s="4" customFormat="1">
      <c r="R1379" s="1"/>
      <c r="S1379" s="1"/>
      <c r="T1379" s="1"/>
      <c r="U1379" s="1"/>
      <c r="V1379" s="1"/>
      <c r="W1379" s="1"/>
      <c r="X1379" s="1"/>
      <c r="Y1379" s="1"/>
      <c r="Z1379" s="1"/>
      <c r="AA1379" s="1"/>
      <c r="AB1379" s="1"/>
      <c r="AC1379" s="1"/>
      <c r="AD1379" s="50"/>
      <c r="AE1379" s="1"/>
      <c r="AL1379" s="3"/>
      <c r="AM1379" s="3"/>
      <c r="AN1379" s="1"/>
      <c r="AO1379" s="1"/>
      <c r="AP1379" s="1"/>
      <c r="AQ1379" s="1"/>
      <c r="AR1379" s="1"/>
      <c r="AS1379" s="1"/>
    </row>
    <row r="1380" spans="18:45" s="4" customFormat="1">
      <c r="R1380" s="1"/>
      <c r="S1380" s="1"/>
      <c r="T1380" s="1"/>
      <c r="U1380" s="1"/>
      <c r="V1380" s="1"/>
      <c r="W1380" s="1"/>
      <c r="X1380" s="1"/>
      <c r="Y1380" s="1"/>
      <c r="Z1380" s="1"/>
      <c r="AA1380" s="1"/>
      <c r="AB1380" s="1"/>
      <c r="AC1380" s="1"/>
      <c r="AD1380" s="50"/>
      <c r="AE1380" s="1"/>
      <c r="AL1380" s="3"/>
      <c r="AM1380" s="3"/>
      <c r="AN1380" s="1"/>
      <c r="AO1380" s="1"/>
      <c r="AP1380" s="1"/>
      <c r="AQ1380" s="1"/>
      <c r="AR1380" s="1"/>
      <c r="AS1380" s="1"/>
    </row>
    <row r="1381" spans="18:45" s="4" customFormat="1">
      <c r="R1381" s="1"/>
      <c r="S1381" s="1"/>
      <c r="T1381" s="1"/>
      <c r="U1381" s="1"/>
      <c r="V1381" s="1"/>
      <c r="W1381" s="1"/>
      <c r="X1381" s="1"/>
      <c r="Y1381" s="1"/>
      <c r="Z1381" s="1"/>
      <c r="AA1381" s="1"/>
      <c r="AB1381" s="1"/>
      <c r="AC1381" s="1"/>
      <c r="AD1381" s="50"/>
      <c r="AE1381" s="1"/>
      <c r="AL1381" s="3"/>
      <c r="AM1381" s="3"/>
      <c r="AN1381" s="1"/>
      <c r="AO1381" s="1"/>
      <c r="AP1381" s="1"/>
      <c r="AQ1381" s="1"/>
      <c r="AR1381" s="1"/>
      <c r="AS1381" s="1"/>
    </row>
    <row r="1382" spans="18:45" s="4" customFormat="1">
      <c r="R1382" s="1"/>
      <c r="S1382" s="1"/>
      <c r="T1382" s="1"/>
      <c r="U1382" s="1"/>
      <c r="V1382" s="1"/>
      <c r="W1382" s="1"/>
      <c r="X1382" s="1"/>
      <c r="Y1382" s="1"/>
      <c r="Z1382" s="1"/>
      <c r="AA1382" s="1"/>
      <c r="AB1382" s="1"/>
      <c r="AC1382" s="1"/>
      <c r="AD1382" s="50"/>
      <c r="AE1382" s="1"/>
      <c r="AL1382" s="3"/>
      <c r="AM1382" s="3"/>
      <c r="AN1382" s="1"/>
      <c r="AO1382" s="1"/>
      <c r="AP1382" s="1"/>
      <c r="AQ1382" s="1"/>
      <c r="AR1382" s="1"/>
      <c r="AS1382" s="1"/>
    </row>
    <row r="1383" spans="18:45" s="4" customFormat="1">
      <c r="R1383" s="1"/>
      <c r="S1383" s="1"/>
      <c r="T1383" s="1"/>
      <c r="U1383" s="1"/>
      <c r="V1383" s="1"/>
      <c r="W1383" s="1"/>
      <c r="X1383" s="1"/>
      <c r="Y1383" s="1"/>
      <c r="Z1383" s="1"/>
      <c r="AA1383" s="1"/>
      <c r="AB1383" s="1"/>
      <c r="AC1383" s="1"/>
      <c r="AD1383" s="50"/>
      <c r="AE1383" s="1"/>
      <c r="AL1383" s="3"/>
      <c r="AM1383" s="3"/>
      <c r="AN1383" s="1"/>
      <c r="AO1383" s="1"/>
      <c r="AP1383" s="1"/>
      <c r="AQ1383" s="1"/>
      <c r="AR1383" s="1"/>
      <c r="AS1383" s="1"/>
    </row>
    <row r="1384" spans="18:45" s="4" customFormat="1">
      <c r="R1384" s="1"/>
      <c r="S1384" s="1"/>
      <c r="T1384" s="1"/>
      <c r="U1384" s="1"/>
      <c r="V1384" s="1"/>
      <c r="W1384" s="1"/>
      <c r="X1384" s="1"/>
      <c r="Y1384" s="1"/>
      <c r="Z1384" s="1"/>
      <c r="AA1384" s="1"/>
      <c r="AB1384" s="1"/>
      <c r="AC1384" s="1"/>
      <c r="AD1384" s="50"/>
      <c r="AE1384" s="1"/>
      <c r="AL1384" s="3"/>
      <c r="AM1384" s="3"/>
      <c r="AN1384" s="1"/>
      <c r="AO1384" s="1"/>
      <c r="AP1384" s="1"/>
      <c r="AQ1384" s="1"/>
      <c r="AR1384" s="1"/>
      <c r="AS1384" s="1"/>
    </row>
    <row r="1385" spans="18:45" s="4" customFormat="1">
      <c r="R1385" s="1"/>
      <c r="S1385" s="1"/>
      <c r="T1385" s="1"/>
      <c r="U1385" s="1"/>
      <c r="V1385" s="1"/>
      <c r="W1385" s="1"/>
      <c r="X1385" s="1"/>
      <c r="Y1385" s="1"/>
      <c r="Z1385" s="1"/>
      <c r="AA1385" s="1"/>
      <c r="AB1385" s="1"/>
      <c r="AC1385" s="1"/>
      <c r="AD1385" s="50"/>
      <c r="AE1385" s="1"/>
      <c r="AL1385" s="3"/>
      <c r="AM1385" s="3"/>
      <c r="AN1385" s="1"/>
      <c r="AO1385" s="1"/>
      <c r="AP1385" s="1"/>
      <c r="AQ1385" s="1"/>
      <c r="AR1385" s="1"/>
      <c r="AS1385" s="1"/>
    </row>
    <row r="1386" spans="18:45" s="4" customFormat="1">
      <c r="R1386" s="1"/>
      <c r="S1386" s="1"/>
      <c r="T1386" s="1"/>
      <c r="U1386" s="1"/>
      <c r="V1386" s="1"/>
      <c r="W1386" s="1"/>
      <c r="X1386" s="1"/>
      <c r="Y1386" s="1"/>
      <c r="Z1386" s="1"/>
      <c r="AA1386" s="1"/>
      <c r="AB1386" s="1"/>
      <c r="AC1386" s="1"/>
      <c r="AD1386" s="50"/>
      <c r="AE1386" s="1"/>
      <c r="AL1386" s="3"/>
      <c r="AM1386" s="3"/>
      <c r="AN1386" s="1"/>
      <c r="AO1386" s="1"/>
      <c r="AP1386" s="1"/>
      <c r="AQ1386" s="1"/>
      <c r="AR1386" s="1"/>
      <c r="AS1386" s="1"/>
    </row>
    <row r="1387" spans="18:45" s="4" customFormat="1">
      <c r="R1387" s="1"/>
      <c r="S1387" s="1"/>
      <c r="T1387" s="1"/>
      <c r="U1387" s="1"/>
      <c r="V1387" s="1"/>
      <c r="W1387" s="1"/>
      <c r="X1387" s="1"/>
      <c r="Y1387" s="1"/>
      <c r="Z1387" s="1"/>
      <c r="AA1387" s="1"/>
      <c r="AB1387" s="1"/>
      <c r="AC1387" s="1"/>
      <c r="AD1387" s="50"/>
      <c r="AE1387" s="1"/>
      <c r="AL1387" s="3"/>
      <c r="AM1387" s="3"/>
      <c r="AN1387" s="1"/>
      <c r="AO1387" s="1"/>
      <c r="AP1387" s="1"/>
      <c r="AQ1387" s="1"/>
      <c r="AR1387" s="1"/>
      <c r="AS1387" s="1"/>
    </row>
    <row r="1388" spans="18:45" s="4" customFormat="1">
      <c r="R1388" s="1"/>
      <c r="S1388" s="1"/>
      <c r="T1388" s="1"/>
      <c r="U1388" s="1"/>
      <c r="V1388" s="1"/>
      <c r="W1388" s="1"/>
      <c r="X1388" s="1"/>
      <c r="Y1388" s="1"/>
      <c r="Z1388" s="1"/>
      <c r="AA1388" s="1"/>
      <c r="AB1388" s="1"/>
      <c r="AC1388" s="1"/>
      <c r="AD1388" s="50"/>
      <c r="AE1388" s="1"/>
      <c r="AL1388" s="3"/>
      <c r="AM1388" s="3"/>
      <c r="AN1388" s="1"/>
      <c r="AO1388" s="1"/>
      <c r="AP1388" s="1"/>
      <c r="AQ1388" s="1"/>
      <c r="AR1388" s="1"/>
      <c r="AS1388" s="1"/>
    </row>
    <row r="1389" spans="18:45" s="4" customFormat="1">
      <c r="R1389" s="1"/>
      <c r="S1389" s="1"/>
      <c r="T1389" s="1"/>
      <c r="U1389" s="1"/>
      <c r="V1389" s="1"/>
      <c r="W1389" s="1"/>
      <c r="X1389" s="1"/>
      <c r="Y1389" s="1"/>
      <c r="Z1389" s="1"/>
      <c r="AA1389" s="1"/>
      <c r="AB1389" s="1"/>
      <c r="AC1389" s="1"/>
      <c r="AD1389" s="50"/>
      <c r="AE1389" s="1"/>
      <c r="AL1389" s="3"/>
      <c r="AM1389" s="3"/>
      <c r="AN1389" s="1"/>
      <c r="AO1389" s="1"/>
      <c r="AP1389" s="1"/>
      <c r="AQ1389" s="1"/>
      <c r="AR1389" s="1"/>
      <c r="AS1389" s="1"/>
    </row>
    <row r="1390" spans="18:45" s="4" customFormat="1">
      <c r="R1390" s="1"/>
      <c r="S1390" s="1"/>
      <c r="T1390" s="1"/>
      <c r="U1390" s="1"/>
      <c r="V1390" s="1"/>
      <c r="W1390" s="1"/>
      <c r="X1390" s="1"/>
      <c r="Y1390" s="1"/>
      <c r="Z1390" s="1"/>
      <c r="AA1390" s="1"/>
      <c r="AB1390" s="1"/>
      <c r="AC1390" s="1"/>
      <c r="AD1390" s="50"/>
      <c r="AE1390" s="1"/>
      <c r="AL1390" s="3"/>
      <c r="AM1390" s="3"/>
      <c r="AN1390" s="1"/>
      <c r="AO1390" s="1"/>
      <c r="AP1390" s="1"/>
      <c r="AQ1390" s="1"/>
      <c r="AR1390" s="1"/>
      <c r="AS1390" s="1"/>
    </row>
    <row r="1391" spans="18:45" s="4" customFormat="1">
      <c r="R1391" s="1"/>
      <c r="S1391" s="1"/>
      <c r="T1391" s="1"/>
      <c r="U1391" s="1"/>
      <c r="V1391" s="1"/>
      <c r="W1391" s="1"/>
      <c r="X1391" s="1"/>
      <c r="Y1391" s="1"/>
      <c r="Z1391" s="1"/>
      <c r="AA1391" s="1"/>
      <c r="AB1391" s="1"/>
      <c r="AC1391" s="1"/>
      <c r="AD1391" s="50"/>
      <c r="AE1391" s="1"/>
      <c r="AL1391" s="3"/>
      <c r="AM1391" s="3"/>
      <c r="AN1391" s="1"/>
      <c r="AO1391" s="1"/>
      <c r="AP1391" s="1"/>
      <c r="AQ1391" s="1"/>
      <c r="AR1391" s="1"/>
      <c r="AS1391" s="1"/>
    </row>
    <row r="1392" spans="18:45" s="4" customFormat="1">
      <c r="R1392" s="1"/>
      <c r="S1392" s="1"/>
      <c r="T1392" s="1"/>
      <c r="U1392" s="1"/>
      <c r="V1392" s="1"/>
      <c r="W1392" s="1"/>
      <c r="X1392" s="1"/>
      <c r="Y1392" s="1"/>
      <c r="Z1392" s="1"/>
      <c r="AA1392" s="1"/>
      <c r="AB1392" s="1"/>
      <c r="AC1392" s="1"/>
      <c r="AD1392" s="50"/>
      <c r="AE1392" s="1"/>
      <c r="AL1392" s="3"/>
      <c r="AM1392" s="3"/>
      <c r="AN1392" s="1"/>
      <c r="AO1392" s="1"/>
      <c r="AP1392" s="1"/>
      <c r="AQ1392" s="1"/>
      <c r="AR1392" s="1"/>
      <c r="AS1392" s="1"/>
    </row>
    <row r="1393" spans="18:45" s="4" customFormat="1">
      <c r="R1393" s="1"/>
      <c r="S1393" s="1"/>
      <c r="T1393" s="1"/>
      <c r="U1393" s="1"/>
      <c r="V1393" s="1"/>
      <c r="W1393" s="1"/>
      <c r="X1393" s="1"/>
      <c r="Y1393" s="1"/>
      <c r="Z1393" s="1"/>
      <c r="AA1393" s="1"/>
      <c r="AB1393" s="1"/>
      <c r="AC1393" s="1"/>
      <c r="AD1393" s="50"/>
      <c r="AE1393" s="1"/>
      <c r="AL1393" s="3"/>
      <c r="AM1393" s="3"/>
      <c r="AN1393" s="1"/>
      <c r="AO1393" s="1"/>
      <c r="AP1393" s="1"/>
      <c r="AQ1393" s="1"/>
      <c r="AR1393" s="1"/>
      <c r="AS1393" s="1"/>
    </row>
    <row r="1394" spans="18:45" s="4" customFormat="1">
      <c r="R1394" s="1"/>
      <c r="S1394" s="1"/>
      <c r="T1394" s="1"/>
      <c r="U1394" s="1"/>
      <c r="V1394" s="1"/>
      <c r="W1394" s="1"/>
      <c r="X1394" s="1"/>
      <c r="Y1394" s="1"/>
      <c r="Z1394" s="1"/>
      <c r="AA1394" s="1"/>
      <c r="AB1394" s="1"/>
      <c r="AC1394" s="1"/>
      <c r="AD1394" s="50"/>
      <c r="AE1394" s="1"/>
      <c r="AL1394" s="3"/>
      <c r="AM1394" s="3"/>
      <c r="AN1394" s="1"/>
      <c r="AO1394" s="1"/>
      <c r="AP1394" s="1"/>
      <c r="AQ1394" s="1"/>
      <c r="AR1394" s="1"/>
      <c r="AS1394" s="1"/>
    </row>
    <row r="1395" spans="18:45" s="4" customFormat="1">
      <c r="R1395" s="1"/>
      <c r="S1395" s="1"/>
      <c r="T1395" s="1"/>
      <c r="U1395" s="1"/>
      <c r="V1395" s="1"/>
      <c r="W1395" s="1"/>
      <c r="X1395" s="1"/>
      <c r="Y1395" s="1"/>
      <c r="Z1395" s="1"/>
      <c r="AA1395" s="1"/>
      <c r="AB1395" s="1"/>
      <c r="AC1395" s="1"/>
      <c r="AD1395" s="50"/>
      <c r="AE1395" s="1"/>
      <c r="AL1395" s="3"/>
      <c r="AM1395" s="3"/>
      <c r="AN1395" s="1"/>
      <c r="AO1395" s="1"/>
      <c r="AP1395" s="1"/>
      <c r="AQ1395" s="1"/>
      <c r="AR1395" s="1"/>
      <c r="AS1395" s="1"/>
    </row>
    <row r="1396" spans="18:45" s="4" customFormat="1">
      <c r="R1396" s="1"/>
      <c r="S1396" s="1"/>
      <c r="T1396" s="1"/>
      <c r="U1396" s="1"/>
      <c r="V1396" s="1"/>
      <c r="W1396" s="1"/>
      <c r="X1396" s="1"/>
      <c r="Y1396" s="1"/>
      <c r="Z1396" s="1"/>
      <c r="AA1396" s="1"/>
      <c r="AB1396" s="1"/>
      <c r="AC1396" s="1"/>
      <c r="AD1396" s="50"/>
      <c r="AE1396" s="1"/>
      <c r="AL1396" s="3"/>
      <c r="AM1396" s="3"/>
      <c r="AN1396" s="1"/>
      <c r="AO1396" s="1"/>
      <c r="AP1396" s="1"/>
      <c r="AQ1396" s="1"/>
      <c r="AR1396" s="1"/>
      <c r="AS1396" s="1"/>
    </row>
    <row r="1397" spans="18:45" s="4" customFormat="1">
      <c r="R1397" s="1"/>
      <c r="S1397" s="1"/>
      <c r="T1397" s="1"/>
      <c r="U1397" s="1"/>
      <c r="V1397" s="1"/>
      <c r="W1397" s="1"/>
      <c r="X1397" s="1"/>
      <c r="Y1397" s="1"/>
      <c r="Z1397" s="1"/>
      <c r="AA1397" s="1"/>
      <c r="AB1397" s="1"/>
      <c r="AC1397" s="1"/>
      <c r="AD1397" s="50"/>
      <c r="AE1397" s="1"/>
      <c r="AL1397" s="3"/>
      <c r="AM1397" s="3"/>
      <c r="AN1397" s="1"/>
      <c r="AO1397" s="1"/>
      <c r="AP1397" s="1"/>
      <c r="AQ1397" s="1"/>
      <c r="AR1397" s="1"/>
      <c r="AS1397" s="1"/>
    </row>
    <row r="1398" spans="18:45" s="4" customFormat="1">
      <c r="R1398" s="1"/>
      <c r="S1398" s="1"/>
      <c r="T1398" s="1"/>
      <c r="U1398" s="1"/>
      <c r="V1398" s="1"/>
      <c r="W1398" s="1"/>
      <c r="X1398" s="1"/>
      <c r="Y1398" s="1"/>
      <c r="Z1398" s="1"/>
      <c r="AA1398" s="1"/>
      <c r="AB1398" s="1"/>
      <c r="AC1398" s="1"/>
      <c r="AD1398" s="50"/>
      <c r="AE1398" s="1"/>
      <c r="AL1398" s="3"/>
      <c r="AM1398" s="3"/>
      <c r="AN1398" s="1"/>
      <c r="AO1398" s="1"/>
      <c r="AP1398" s="1"/>
      <c r="AQ1398" s="1"/>
      <c r="AR1398" s="1"/>
      <c r="AS1398" s="1"/>
    </row>
    <row r="1399" spans="18:45" s="4" customFormat="1">
      <c r="R1399" s="1"/>
      <c r="S1399" s="1"/>
      <c r="T1399" s="1"/>
      <c r="U1399" s="1"/>
      <c r="V1399" s="1"/>
      <c r="W1399" s="1"/>
      <c r="X1399" s="1"/>
      <c r="Y1399" s="1"/>
      <c r="Z1399" s="1"/>
      <c r="AA1399" s="1"/>
      <c r="AB1399" s="1"/>
      <c r="AC1399" s="1"/>
      <c r="AD1399" s="50"/>
      <c r="AE1399" s="1"/>
      <c r="AL1399" s="3"/>
      <c r="AM1399" s="3"/>
      <c r="AN1399" s="1"/>
      <c r="AO1399" s="1"/>
      <c r="AP1399" s="1"/>
      <c r="AQ1399" s="1"/>
      <c r="AR1399" s="1"/>
      <c r="AS1399" s="1"/>
    </row>
    <row r="1400" spans="18:45" s="4" customFormat="1">
      <c r="R1400" s="1"/>
      <c r="S1400" s="1"/>
      <c r="T1400" s="1"/>
      <c r="U1400" s="1"/>
      <c r="V1400" s="1"/>
      <c r="W1400" s="1"/>
      <c r="X1400" s="1"/>
      <c r="Y1400" s="1"/>
      <c r="Z1400" s="1"/>
      <c r="AA1400" s="1"/>
      <c r="AB1400" s="1"/>
      <c r="AC1400" s="1"/>
      <c r="AD1400" s="50"/>
      <c r="AE1400" s="1"/>
      <c r="AL1400" s="3"/>
      <c r="AM1400" s="3"/>
      <c r="AN1400" s="1"/>
      <c r="AO1400" s="1"/>
      <c r="AP1400" s="1"/>
      <c r="AQ1400" s="1"/>
      <c r="AR1400" s="1"/>
      <c r="AS1400" s="1"/>
    </row>
    <row r="1401" spans="18:45" s="4" customFormat="1">
      <c r="R1401" s="1"/>
      <c r="S1401" s="1"/>
      <c r="T1401" s="1"/>
      <c r="U1401" s="1"/>
      <c r="V1401" s="1"/>
      <c r="W1401" s="1"/>
      <c r="X1401" s="1"/>
      <c r="Y1401" s="1"/>
      <c r="Z1401" s="1"/>
      <c r="AA1401" s="1"/>
      <c r="AB1401" s="1"/>
      <c r="AC1401" s="1"/>
      <c r="AD1401" s="50"/>
      <c r="AE1401" s="1"/>
      <c r="AL1401" s="3"/>
      <c r="AM1401" s="3"/>
      <c r="AN1401" s="1"/>
      <c r="AO1401" s="1"/>
      <c r="AP1401" s="1"/>
      <c r="AQ1401" s="1"/>
      <c r="AR1401" s="1"/>
      <c r="AS1401" s="1"/>
    </row>
    <row r="1402" spans="18:45" s="4" customFormat="1">
      <c r="R1402" s="1"/>
      <c r="S1402" s="1"/>
      <c r="T1402" s="1"/>
      <c r="U1402" s="1"/>
      <c r="V1402" s="1"/>
      <c r="W1402" s="1"/>
      <c r="X1402" s="1"/>
      <c r="Y1402" s="1"/>
      <c r="Z1402" s="1"/>
      <c r="AA1402" s="1"/>
      <c r="AB1402" s="1"/>
      <c r="AC1402" s="1"/>
      <c r="AD1402" s="50"/>
      <c r="AE1402" s="1"/>
      <c r="AL1402" s="3"/>
      <c r="AM1402" s="3"/>
      <c r="AN1402" s="1"/>
      <c r="AO1402" s="1"/>
      <c r="AP1402" s="1"/>
      <c r="AQ1402" s="1"/>
      <c r="AR1402" s="1"/>
      <c r="AS1402" s="1"/>
    </row>
    <row r="1403" spans="18:45" s="4" customFormat="1">
      <c r="R1403" s="1"/>
      <c r="S1403" s="1"/>
      <c r="T1403" s="1"/>
      <c r="U1403" s="1"/>
      <c r="V1403" s="1"/>
      <c r="W1403" s="1"/>
      <c r="X1403" s="1"/>
      <c r="Y1403" s="1"/>
      <c r="Z1403" s="1"/>
      <c r="AA1403" s="1"/>
      <c r="AB1403" s="1"/>
      <c r="AC1403" s="1"/>
      <c r="AD1403" s="50"/>
      <c r="AE1403" s="1"/>
      <c r="AL1403" s="3"/>
      <c r="AM1403" s="3"/>
      <c r="AN1403" s="1"/>
      <c r="AO1403" s="1"/>
      <c r="AP1403" s="1"/>
      <c r="AQ1403" s="1"/>
      <c r="AR1403" s="1"/>
      <c r="AS1403" s="1"/>
    </row>
    <row r="1404" spans="18:45" s="4" customFormat="1">
      <c r="R1404" s="1"/>
      <c r="S1404" s="1"/>
      <c r="T1404" s="1"/>
      <c r="U1404" s="1"/>
      <c r="V1404" s="1"/>
      <c r="W1404" s="1"/>
      <c r="X1404" s="1"/>
      <c r="Y1404" s="1"/>
      <c r="Z1404" s="1"/>
      <c r="AA1404" s="1"/>
      <c r="AB1404" s="1"/>
      <c r="AC1404" s="1"/>
      <c r="AD1404" s="50"/>
      <c r="AE1404" s="1"/>
      <c r="AL1404" s="3"/>
      <c r="AM1404" s="3"/>
      <c r="AN1404" s="1"/>
      <c r="AO1404" s="1"/>
      <c r="AP1404" s="1"/>
      <c r="AQ1404" s="1"/>
      <c r="AR1404" s="1"/>
      <c r="AS1404" s="1"/>
    </row>
    <row r="1405" spans="18:45" s="4" customFormat="1">
      <c r="R1405" s="1"/>
      <c r="S1405" s="1"/>
      <c r="T1405" s="1"/>
      <c r="U1405" s="1"/>
      <c r="V1405" s="1"/>
      <c r="W1405" s="1"/>
      <c r="X1405" s="1"/>
      <c r="Y1405" s="1"/>
      <c r="Z1405" s="1"/>
      <c r="AA1405" s="1"/>
      <c r="AB1405" s="1"/>
      <c r="AC1405" s="1"/>
      <c r="AD1405" s="50"/>
      <c r="AE1405" s="1"/>
      <c r="AL1405" s="3"/>
      <c r="AM1405" s="3"/>
      <c r="AN1405" s="1"/>
      <c r="AO1405" s="1"/>
      <c r="AP1405" s="1"/>
      <c r="AQ1405" s="1"/>
      <c r="AR1405" s="1"/>
      <c r="AS1405" s="1"/>
    </row>
    <row r="1406" spans="18:45" s="4" customFormat="1">
      <c r="R1406" s="1"/>
      <c r="S1406" s="1"/>
      <c r="T1406" s="1"/>
      <c r="U1406" s="1"/>
      <c r="V1406" s="1"/>
      <c r="W1406" s="1"/>
      <c r="X1406" s="1"/>
      <c r="Y1406" s="1"/>
      <c r="Z1406" s="1"/>
      <c r="AA1406" s="1"/>
      <c r="AB1406" s="1"/>
      <c r="AC1406" s="1"/>
      <c r="AD1406" s="50"/>
      <c r="AE1406" s="1"/>
      <c r="AL1406" s="3"/>
      <c r="AM1406" s="3"/>
      <c r="AN1406" s="1"/>
      <c r="AO1406" s="1"/>
      <c r="AP1406" s="1"/>
      <c r="AQ1406" s="1"/>
      <c r="AR1406" s="1"/>
      <c r="AS1406" s="1"/>
    </row>
    <row r="1407" spans="18:45" s="4" customFormat="1">
      <c r="R1407" s="1"/>
      <c r="S1407" s="1"/>
      <c r="T1407" s="1"/>
      <c r="U1407" s="1"/>
      <c r="V1407" s="1"/>
      <c r="W1407" s="1"/>
      <c r="X1407" s="1"/>
      <c r="Y1407" s="1"/>
      <c r="Z1407" s="1"/>
      <c r="AA1407" s="1"/>
      <c r="AB1407" s="1"/>
      <c r="AC1407" s="1"/>
      <c r="AD1407" s="50"/>
      <c r="AE1407" s="1"/>
      <c r="AL1407" s="3"/>
      <c r="AM1407" s="3"/>
      <c r="AN1407" s="1"/>
      <c r="AO1407" s="1"/>
      <c r="AP1407" s="1"/>
      <c r="AQ1407" s="1"/>
      <c r="AR1407" s="1"/>
      <c r="AS1407" s="1"/>
    </row>
    <row r="1408" spans="18:45" s="4" customFormat="1">
      <c r="R1408" s="1"/>
      <c r="S1408" s="1"/>
      <c r="T1408" s="1"/>
      <c r="U1408" s="1"/>
      <c r="V1408" s="1"/>
      <c r="W1408" s="1"/>
      <c r="X1408" s="1"/>
      <c r="Y1408" s="1"/>
      <c r="Z1408" s="1"/>
      <c r="AA1408" s="1"/>
      <c r="AB1408" s="1"/>
      <c r="AC1408" s="1"/>
      <c r="AD1408" s="50"/>
      <c r="AE1408" s="1"/>
      <c r="AL1408" s="3"/>
      <c r="AM1408" s="3"/>
      <c r="AN1408" s="1"/>
      <c r="AO1408" s="1"/>
      <c r="AP1408" s="1"/>
      <c r="AQ1408" s="1"/>
      <c r="AR1408" s="1"/>
      <c r="AS1408" s="1"/>
    </row>
    <row r="1409" spans="18:45" s="4" customFormat="1">
      <c r="R1409" s="1"/>
      <c r="S1409" s="1"/>
      <c r="T1409" s="1"/>
      <c r="U1409" s="1"/>
      <c r="V1409" s="1"/>
      <c r="W1409" s="1"/>
      <c r="X1409" s="1"/>
      <c r="Y1409" s="1"/>
      <c r="Z1409" s="1"/>
      <c r="AA1409" s="1"/>
      <c r="AB1409" s="1"/>
      <c r="AC1409" s="1"/>
      <c r="AD1409" s="50"/>
      <c r="AE1409" s="1"/>
      <c r="AL1409" s="3"/>
      <c r="AM1409" s="3"/>
      <c r="AN1409" s="1"/>
      <c r="AO1409" s="1"/>
      <c r="AP1409" s="1"/>
      <c r="AQ1409" s="1"/>
      <c r="AR1409" s="1"/>
      <c r="AS1409" s="1"/>
    </row>
    <row r="1410" spans="18:45" s="4" customFormat="1">
      <c r="R1410" s="1"/>
      <c r="S1410" s="1"/>
      <c r="T1410" s="1"/>
      <c r="U1410" s="1"/>
      <c r="V1410" s="1"/>
      <c r="W1410" s="1"/>
      <c r="X1410" s="1"/>
      <c r="Y1410" s="1"/>
      <c r="Z1410" s="1"/>
      <c r="AA1410" s="1"/>
      <c r="AB1410" s="1"/>
      <c r="AC1410" s="1"/>
      <c r="AD1410" s="50"/>
      <c r="AE1410" s="1"/>
      <c r="AL1410" s="3"/>
      <c r="AM1410" s="3"/>
      <c r="AN1410" s="1"/>
      <c r="AO1410" s="1"/>
      <c r="AP1410" s="1"/>
      <c r="AQ1410" s="1"/>
      <c r="AR1410" s="1"/>
      <c r="AS1410" s="1"/>
    </row>
    <row r="1411" spans="18:45" s="4" customFormat="1">
      <c r="R1411" s="1"/>
      <c r="S1411" s="1"/>
      <c r="T1411" s="1"/>
      <c r="U1411" s="1"/>
      <c r="V1411" s="1"/>
      <c r="W1411" s="1"/>
      <c r="X1411" s="1"/>
      <c r="Y1411" s="1"/>
      <c r="Z1411" s="1"/>
      <c r="AA1411" s="1"/>
      <c r="AB1411" s="1"/>
      <c r="AC1411" s="1"/>
      <c r="AD1411" s="50"/>
      <c r="AE1411" s="1"/>
      <c r="AL1411" s="3"/>
      <c r="AM1411" s="3"/>
      <c r="AN1411" s="1"/>
      <c r="AO1411" s="1"/>
      <c r="AP1411" s="1"/>
      <c r="AQ1411" s="1"/>
      <c r="AR1411" s="1"/>
      <c r="AS1411" s="1"/>
    </row>
    <row r="1412" spans="18:45" s="4" customFormat="1">
      <c r="R1412" s="1"/>
      <c r="S1412" s="1"/>
      <c r="T1412" s="1"/>
      <c r="U1412" s="1"/>
      <c r="V1412" s="1"/>
      <c r="W1412" s="1"/>
      <c r="X1412" s="1"/>
      <c r="Y1412" s="1"/>
      <c r="Z1412" s="1"/>
      <c r="AA1412" s="1"/>
      <c r="AB1412" s="1"/>
      <c r="AC1412" s="1"/>
      <c r="AD1412" s="50"/>
      <c r="AE1412" s="1"/>
      <c r="AL1412" s="3"/>
      <c r="AM1412" s="3"/>
      <c r="AN1412" s="1"/>
      <c r="AO1412" s="1"/>
      <c r="AP1412" s="1"/>
      <c r="AQ1412" s="1"/>
      <c r="AR1412" s="1"/>
      <c r="AS1412" s="1"/>
    </row>
    <row r="1413" spans="18:45" s="4" customFormat="1">
      <c r="R1413" s="1"/>
      <c r="S1413" s="1"/>
      <c r="T1413" s="1"/>
      <c r="U1413" s="1"/>
      <c r="V1413" s="1"/>
      <c r="W1413" s="1"/>
      <c r="X1413" s="1"/>
      <c r="Y1413" s="1"/>
      <c r="Z1413" s="1"/>
      <c r="AA1413" s="1"/>
      <c r="AB1413" s="1"/>
      <c r="AC1413" s="1"/>
      <c r="AD1413" s="50"/>
      <c r="AE1413" s="1"/>
      <c r="AL1413" s="3"/>
      <c r="AM1413" s="3"/>
      <c r="AN1413" s="1"/>
      <c r="AO1413" s="1"/>
      <c r="AP1413" s="1"/>
      <c r="AQ1413" s="1"/>
      <c r="AR1413" s="1"/>
      <c r="AS1413" s="1"/>
    </row>
    <row r="1414" spans="18:45" s="4" customFormat="1">
      <c r="R1414" s="1"/>
      <c r="S1414" s="1"/>
      <c r="T1414" s="1"/>
      <c r="U1414" s="1"/>
      <c r="V1414" s="1"/>
      <c r="W1414" s="1"/>
      <c r="X1414" s="1"/>
      <c r="Y1414" s="1"/>
      <c r="Z1414" s="1"/>
      <c r="AA1414" s="1"/>
      <c r="AB1414" s="1"/>
      <c r="AC1414" s="1"/>
      <c r="AD1414" s="50"/>
      <c r="AE1414" s="1"/>
      <c r="AL1414" s="3"/>
      <c r="AM1414" s="3"/>
      <c r="AN1414" s="1"/>
      <c r="AO1414" s="1"/>
      <c r="AP1414" s="1"/>
      <c r="AQ1414" s="1"/>
      <c r="AR1414" s="1"/>
      <c r="AS1414" s="1"/>
    </row>
    <row r="1415" spans="18:45" s="4" customFormat="1">
      <c r="R1415" s="1"/>
      <c r="S1415" s="1"/>
      <c r="T1415" s="1"/>
      <c r="U1415" s="1"/>
      <c r="V1415" s="1"/>
      <c r="W1415" s="1"/>
      <c r="X1415" s="1"/>
      <c r="Y1415" s="1"/>
      <c r="Z1415" s="1"/>
      <c r="AA1415" s="1"/>
      <c r="AB1415" s="1"/>
      <c r="AC1415" s="1"/>
      <c r="AD1415" s="50"/>
      <c r="AE1415" s="1"/>
      <c r="AL1415" s="3"/>
      <c r="AM1415" s="3"/>
      <c r="AN1415" s="1"/>
      <c r="AO1415" s="1"/>
      <c r="AP1415" s="1"/>
      <c r="AQ1415" s="1"/>
      <c r="AR1415" s="1"/>
      <c r="AS1415" s="1"/>
    </row>
    <row r="1416" spans="18:45" s="4" customFormat="1">
      <c r="R1416" s="1"/>
      <c r="S1416" s="1"/>
      <c r="T1416" s="1"/>
      <c r="U1416" s="1"/>
      <c r="V1416" s="1"/>
      <c r="W1416" s="1"/>
      <c r="X1416" s="1"/>
      <c r="Y1416" s="1"/>
      <c r="Z1416" s="1"/>
      <c r="AA1416" s="1"/>
      <c r="AB1416" s="1"/>
      <c r="AC1416" s="1"/>
      <c r="AD1416" s="50"/>
      <c r="AE1416" s="1"/>
      <c r="AL1416" s="3"/>
      <c r="AM1416" s="3"/>
      <c r="AN1416" s="1"/>
      <c r="AO1416" s="1"/>
      <c r="AP1416" s="1"/>
      <c r="AQ1416" s="1"/>
      <c r="AR1416" s="1"/>
      <c r="AS1416" s="1"/>
    </row>
    <row r="1417" spans="18:45" s="4" customFormat="1">
      <c r="R1417" s="1"/>
      <c r="S1417" s="1"/>
      <c r="T1417" s="1"/>
      <c r="U1417" s="1"/>
      <c r="V1417" s="1"/>
      <c r="W1417" s="1"/>
      <c r="X1417" s="1"/>
      <c r="Y1417" s="1"/>
      <c r="Z1417" s="1"/>
      <c r="AA1417" s="1"/>
      <c r="AB1417" s="1"/>
      <c r="AC1417" s="1"/>
      <c r="AD1417" s="50"/>
      <c r="AE1417" s="1"/>
      <c r="AL1417" s="3"/>
      <c r="AM1417" s="3"/>
      <c r="AN1417" s="1"/>
      <c r="AO1417" s="1"/>
      <c r="AP1417" s="1"/>
      <c r="AQ1417" s="1"/>
      <c r="AR1417" s="1"/>
      <c r="AS1417" s="1"/>
    </row>
    <row r="1418" spans="18:45" s="4" customFormat="1">
      <c r="R1418" s="1"/>
      <c r="S1418" s="1"/>
      <c r="T1418" s="1"/>
      <c r="U1418" s="1"/>
      <c r="V1418" s="1"/>
      <c r="W1418" s="1"/>
      <c r="X1418" s="1"/>
      <c r="Y1418" s="1"/>
      <c r="Z1418" s="1"/>
      <c r="AA1418" s="1"/>
      <c r="AB1418" s="1"/>
      <c r="AC1418" s="1"/>
      <c r="AD1418" s="50"/>
      <c r="AE1418" s="1"/>
      <c r="AL1418" s="3"/>
      <c r="AM1418" s="3"/>
      <c r="AN1418" s="1"/>
      <c r="AO1418" s="1"/>
      <c r="AP1418" s="1"/>
      <c r="AQ1418" s="1"/>
      <c r="AR1418" s="1"/>
      <c r="AS1418" s="1"/>
    </row>
    <row r="1419" spans="18:45" s="4" customFormat="1">
      <c r="R1419" s="1"/>
      <c r="S1419" s="1"/>
      <c r="T1419" s="1"/>
      <c r="U1419" s="1"/>
      <c r="V1419" s="1"/>
      <c r="W1419" s="1"/>
      <c r="X1419" s="1"/>
      <c r="Y1419" s="1"/>
      <c r="Z1419" s="1"/>
      <c r="AA1419" s="1"/>
      <c r="AB1419" s="1"/>
      <c r="AC1419" s="1"/>
      <c r="AD1419" s="50"/>
      <c r="AE1419" s="1"/>
      <c r="AL1419" s="3"/>
      <c r="AM1419" s="3"/>
      <c r="AN1419" s="1"/>
      <c r="AO1419" s="1"/>
      <c r="AP1419" s="1"/>
      <c r="AQ1419" s="1"/>
      <c r="AR1419" s="1"/>
      <c r="AS1419" s="1"/>
    </row>
    <row r="1420" spans="18:45" s="4" customFormat="1">
      <c r="R1420" s="1"/>
      <c r="S1420" s="1"/>
      <c r="T1420" s="1"/>
      <c r="U1420" s="1"/>
      <c r="V1420" s="1"/>
      <c r="W1420" s="1"/>
      <c r="X1420" s="1"/>
      <c r="Y1420" s="1"/>
      <c r="Z1420" s="1"/>
      <c r="AA1420" s="1"/>
      <c r="AB1420" s="1"/>
      <c r="AC1420" s="1"/>
      <c r="AD1420" s="50"/>
      <c r="AE1420" s="1"/>
      <c r="AL1420" s="3"/>
      <c r="AM1420" s="3"/>
      <c r="AN1420" s="1"/>
      <c r="AO1420" s="1"/>
      <c r="AP1420" s="1"/>
      <c r="AQ1420" s="1"/>
      <c r="AR1420" s="1"/>
      <c r="AS1420" s="1"/>
    </row>
    <row r="1421" spans="18:45" s="4" customFormat="1">
      <c r="R1421" s="1"/>
      <c r="S1421" s="1"/>
      <c r="T1421" s="1"/>
      <c r="U1421" s="1"/>
      <c r="V1421" s="1"/>
      <c r="W1421" s="1"/>
      <c r="X1421" s="1"/>
      <c r="Y1421" s="1"/>
      <c r="Z1421" s="1"/>
      <c r="AA1421" s="1"/>
      <c r="AB1421" s="1"/>
      <c r="AC1421" s="1"/>
      <c r="AD1421" s="50"/>
      <c r="AE1421" s="1"/>
      <c r="AL1421" s="3"/>
      <c r="AM1421" s="3"/>
      <c r="AN1421" s="1"/>
      <c r="AO1421" s="1"/>
      <c r="AP1421" s="1"/>
      <c r="AQ1421" s="1"/>
      <c r="AR1421" s="1"/>
      <c r="AS1421" s="1"/>
    </row>
    <row r="1422" spans="18:45" s="4" customFormat="1">
      <c r="R1422" s="1"/>
      <c r="S1422" s="1"/>
      <c r="T1422" s="1"/>
      <c r="U1422" s="1"/>
      <c r="V1422" s="1"/>
      <c r="W1422" s="1"/>
      <c r="X1422" s="1"/>
      <c r="Y1422" s="1"/>
      <c r="Z1422" s="1"/>
      <c r="AA1422" s="1"/>
      <c r="AB1422" s="1"/>
      <c r="AC1422" s="1"/>
      <c r="AD1422" s="50"/>
      <c r="AE1422" s="1"/>
      <c r="AL1422" s="3"/>
      <c r="AM1422" s="3"/>
      <c r="AN1422" s="1"/>
      <c r="AO1422" s="1"/>
      <c r="AP1422" s="1"/>
      <c r="AQ1422" s="1"/>
      <c r="AR1422" s="1"/>
      <c r="AS1422" s="1"/>
    </row>
    <row r="1423" spans="18:45" s="4" customFormat="1">
      <c r="R1423" s="1"/>
      <c r="S1423" s="1"/>
      <c r="T1423" s="1"/>
      <c r="U1423" s="1"/>
      <c r="V1423" s="1"/>
      <c r="W1423" s="1"/>
      <c r="X1423" s="1"/>
      <c r="Y1423" s="1"/>
      <c r="Z1423" s="1"/>
      <c r="AA1423" s="1"/>
      <c r="AB1423" s="1"/>
      <c r="AC1423" s="1"/>
      <c r="AD1423" s="50"/>
      <c r="AE1423" s="1"/>
      <c r="AL1423" s="3"/>
      <c r="AM1423" s="3"/>
      <c r="AN1423" s="1"/>
      <c r="AO1423" s="1"/>
      <c r="AP1423" s="1"/>
      <c r="AQ1423" s="1"/>
      <c r="AR1423" s="1"/>
      <c r="AS1423" s="1"/>
    </row>
    <row r="1424" spans="18:45" s="4" customFormat="1">
      <c r="R1424" s="1"/>
      <c r="S1424" s="1"/>
      <c r="T1424" s="1"/>
      <c r="U1424" s="1"/>
      <c r="V1424" s="1"/>
      <c r="W1424" s="1"/>
      <c r="X1424" s="1"/>
      <c r="Y1424" s="1"/>
      <c r="Z1424" s="1"/>
      <c r="AA1424" s="1"/>
      <c r="AB1424" s="1"/>
      <c r="AC1424" s="1"/>
      <c r="AD1424" s="50"/>
      <c r="AE1424" s="1"/>
      <c r="AL1424" s="3"/>
      <c r="AM1424" s="3"/>
      <c r="AN1424" s="1"/>
      <c r="AO1424" s="1"/>
      <c r="AP1424" s="1"/>
      <c r="AQ1424" s="1"/>
      <c r="AR1424" s="1"/>
      <c r="AS1424" s="1"/>
    </row>
    <row r="1425" spans="18:45" s="4" customFormat="1">
      <c r="R1425" s="1"/>
      <c r="S1425" s="1"/>
      <c r="T1425" s="1"/>
      <c r="U1425" s="1"/>
      <c r="V1425" s="1"/>
      <c r="W1425" s="1"/>
      <c r="X1425" s="1"/>
      <c r="Y1425" s="1"/>
      <c r="Z1425" s="1"/>
      <c r="AA1425" s="1"/>
      <c r="AB1425" s="1"/>
      <c r="AC1425" s="1"/>
      <c r="AD1425" s="50"/>
      <c r="AE1425" s="1"/>
      <c r="AL1425" s="3"/>
      <c r="AM1425" s="3"/>
      <c r="AN1425" s="1"/>
      <c r="AO1425" s="1"/>
      <c r="AP1425" s="1"/>
      <c r="AQ1425" s="1"/>
      <c r="AR1425" s="1"/>
      <c r="AS1425" s="1"/>
    </row>
    <row r="1426" spans="18:45" s="4" customFormat="1">
      <c r="R1426" s="1"/>
      <c r="S1426" s="1"/>
      <c r="T1426" s="1"/>
      <c r="U1426" s="1"/>
      <c r="V1426" s="1"/>
      <c r="W1426" s="1"/>
      <c r="X1426" s="1"/>
      <c r="Y1426" s="1"/>
      <c r="Z1426" s="1"/>
      <c r="AA1426" s="1"/>
      <c r="AB1426" s="1"/>
      <c r="AC1426" s="1"/>
      <c r="AD1426" s="50"/>
      <c r="AE1426" s="1"/>
      <c r="AL1426" s="3"/>
      <c r="AM1426" s="3"/>
      <c r="AN1426" s="1"/>
      <c r="AO1426" s="1"/>
      <c r="AP1426" s="1"/>
      <c r="AQ1426" s="1"/>
      <c r="AR1426" s="1"/>
      <c r="AS1426" s="1"/>
    </row>
    <row r="1427" spans="18:45" s="4" customFormat="1">
      <c r="R1427" s="1"/>
      <c r="S1427" s="1"/>
      <c r="T1427" s="1"/>
      <c r="U1427" s="1"/>
      <c r="V1427" s="1"/>
      <c r="W1427" s="1"/>
      <c r="X1427" s="1"/>
      <c r="Y1427" s="1"/>
      <c r="Z1427" s="1"/>
      <c r="AA1427" s="1"/>
      <c r="AB1427" s="1"/>
      <c r="AC1427" s="1"/>
      <c r="AD1427" s="50"/>
      <c r="AE1427" s="1"/>
      <c r="AL1427" s="3"/>
      <c r="AM1427" s="3"/>
      <c r="AN1427" s="1"/>
      <c r="AO1427" s="1"/>
      <c r="AP1427" s="1"/>
      <c r="AQ1427" s="1"/>
      <c r="AR1427" s="1"/>
      <c r="AS1427" s="1"/>
    </row>
    <row r="1428" spans="18:45" s="4" customFormat="1">
      <c r="R1428" s="1"/>
      <c r="S1428" s="1"/>
      <c r="T1428" s="1"/>
      <c r="U1428" s="1"/>
      <c r="V1428" s="1"/>
      <c r="W1428" s="1"/>
      <c r="X1428" s="1"/>
      <c r="Y1428" s="1"/>
      <c r="Z1428" s="1"/>
      <c r="AA1428" s="1"/>
      <c r="AB1428" s="1"/>
      <c r="AC1428" s="1"/>
      <c r="AD1428" s="50"/>
      <c r="AE1428" s="1"/>
      <c r="AL1428" s="3"/>
      <c r="AM1428" s="3"/>
      <c r="AN1428" s="1"/>
      <c r="AO1428" s="1"/>
      <c r="AP1428" s="1"/>
      <c r="AQ1428" s="1"/>
      <c r="AR1428" s="1"/>
      <c r="AS1428" s="1"/>
    </row>
    <row r="1429" spans="18:45" s="4" customFormat="1">
      <c r="R1429" s="1"/>
      <c r="S1429" s="1"/>
      <c r="T1429" s="1"/>
      <c r="U1429" s="1"/>
      <c r="V1429" s="1"/>
      <c r="W1429" s="1"/>
      <c r="X1429" s="1"/>
      <c r="Y1429" s="1"/>
      <c r="Z1429" s="1"/>
      <c r="AA1429" s="1"/>
      <c r="AB1429" s="1"/>
      <c r="AC1429" s="1"/>
      <c r="AD1429" s="50"/>
      <c r="AE1429" s="1"/>
      <c r="AL1429" s="3"/>
      <c r="AM1429" s="3"/>
      <c r="AN1429" s="1"/>
      <c r="AO1429" s="1"/>
      <c r="AP1429" s="1"/>
      <c r="AQ1429" s="1"/>
      <c r="AR1429" s="1"/>
      <c r="AS1429" s="1"/>
    </row>
    <row r="1430" spans="18:45" s="4" customFormat="1">
      <c r="R1430" s="1"/>
      <c r="S1430" s="1"/>
      <c r="T1430" s="1"/>
      <c r="U1430" s="1"/>
      <c r="V1430" s="1"/>
      <c r="W1430" s="1"/>
      <c r="X1430" s="1"/>
      <c r="Y1430" s="1"/>
      <c r="Z1430" s="1"/>
      <c r="AA1430" s="1"/>
      <c r="AB1430" s="1"/>
      <c r="AC1430" s="1"/>
      <c r="AD1430" s="50"/>
      <c r="AE1430" s="1"/>
      <c r="AL1430" s="3"/>
      <c r="AM1430" s="3"/>
      <c r="AN1430" s="1"/>
      <c r="AO1430" s="1"/>
      <c r="AP1430" s="1"/>
      <c r="AQ1430" s="1"/>
      <c r="AR1430" s="1"/>
      <c r="AS1430" s="1"/>
    </row>
    <row r="1431" spans="18:45" s="4" customFormat="1">
      <c r="R1431" s="1"/>
      <c r="S1431" s="1"/>
      <c r="T1431" s="1"/>
      <c r="U1431" s="1"/>
      <c r="V1431" s="1"/>
      <c r="W1431" s="1"/>
      <c r="X1431" s="1"/>
      <c r="Y1431" s="1"/>
      <c r="Z1431" s="1"/>
      <c r="AA1431" s="1"/>
      <c r="AB1431" s="1"/>
      <c r="AC1431" s="1"/>
      <c r="AD1431" s="50"/>
      <c r="AE1431" s="1"/>
      <c r="AL1431" s="3"/>
      <c r="AM1431" s="3"/>
      <c r="AN1431" s="1"/>
      <c r="AO1431" s="1"/>
      <c r="AP1431" s="1"/>
      <c r="AQ1431" s="1"/>
      <c r="AR1431" s="1"/>
      <c r="AS1431" s="1"/>
    </row>
    <row r="1432" spans="18:45" s="4" customFormat="1">
      <c r="R1432" s="1"/>
      <c r="S1432" s="1"/>
      <c r="T1432" s="1"/>
      <c r="U1432" s="1"/>
      <c r="V1432" s="1"/>
      <c r="W1432" s="1"/>
      <c r="X1432" s="1"/>
      <c r="Y1432" s="1"/>
      <c r="Z1432" s="1"/>
      <c r="AA1432" s="1"/>
      <c r="AB1432" s="1"/>
      <c r="AC1432" s="1"/>
      <c r="AD1432" s="50"/>
      <c r="AE1432" s="1"/>
      <c r="AL1432" s="3"/>
      <c r="AM1432" s="3"/>
      <c r="AN1432" s="1"/>
      <c r="AO1432" s="1"/>
      <c r="AP1432" s="1"/>
      <c r="AQ1432" s="1"/>
      <c r="AR1432" s="1"/>
      <c r="AS1432" s="1"/>
    </row>
    <row r="1433" spans="18:45" s="4" customFormat="1">
      <c r="R1433" s="1"/>
      <c r="S1433" s="1"/>
      <c r="T1433" s="1"/>
      <c r="U1433" s="1"/>
      <c r="V1433" s="1"/>
      <c r="W1433" s="1"/>
      <c r="X1433" s="1"/>
      <c r="Y1433" s="1"/>
      <c r="Z1433" s="1"/>
      <c r="AA1433" s="1"/>
      <c r="AB1433" s="1"/>
      <c r="AC1433" s="1"/>
      <c r="AD1433" s="50"/>
      <c r="AE1433" s="1"/>
      <c r="AL1433" s="3"/>
      <c r="AM1433" s="3"/>
      <c r="AN1433" s="1"/>
      <c r="AO1433" s="1"/>
      <c r="AP1433" s="1"/>
      <c r="AQ1433" s="1"/>
      <c r="AR1433" s="1"/>
      <c r="AS1433" s="1"/>
    </row>
    <row r="1434" spans="18:45" s="4" customFormat="1">
      <c r="R1434" s="1"/>
      <c r="S1434" s="1"/>
      <c r="T1434" s="1"/>
      <c r="U1434" s="1"/>
      <c r="V1434" s="1"/>
      <c r="W1434" s="1"/>
      <c r="X1434" s="1"/>
      <c r="Y1434" s="1"/>
      <c r="Z1434" s="1"/>
      <c r="AA1434" s="1"/>
      <c r="AB1434" s="1"/>
      <c r="AC1434" s="1"/>
      <c r="AD1434" s="50"/>
      <c r="AE1434" s="1"/>
      <c r="AL1434" s="3"/>
      <c r="AM1434" s="3"/>
      <c r="AN1434" s="1"/>
      <c r="AO1434" s="1"/>
      <c r="AP1434" s="1"/>
      <c r="AQ1434" s="1"/>
      <c r="AR1434" s="1"/>
      <c r="AS1434" s="1"/>
    </row>
    <row r="1435" spans="18:45" s="4" customFormat="1">
      <c r="R1435" s="1"/>
      <c r="S1435" s="1"/>
      <c r="T1435" s="1"/>
      <c r="U1435" s="1"/>
      <c r="V1435" s="1"/>
      <c r="W1435" s="1"/>
      <c r="X1435" s="1"/>
      <c r="Y1435" s="1"/>
      <c r="Z1435" s="1"/>
      <c r="AA1435" s="1"/>
      <c r="AB1435" s="1"/>
      <c r="AC1435" s="1"/>
      <c r="AD1435" s="50"/>
      <c r="AE1435" s="1"/>
      <c r="AL1435" s="3"/>
      <c r="AM1435" s="3"/>
      <c r="AN1435" s="1"/>
      <c r="AO1435" s="1"/>
      <c r="AP1435" s="1"/>
      <c r="AQ1435" s="1"/>
      <c r="AR1435" s="1"/>
      <c r="AS1435" s="1"/>
    </row>
    <row r="1436" spans="18:45" s="4" customFormat="1">
      <c r="R1436" s="1"/>
      <c r="S1436" s="1"/>
      <c r="T1436" s="1"/>
      <c r="U1436" s="1"/>
      <c r="V1436" s="1"/>
      <c r="W1436" s="1"/>
      <c r="X1436" s="1"/>
      <c r="Y1436" s="1"/>
      <c r="Z1436" s="1"/>
      <c r="AA1436" s="1"/>
      <c r="AB1436" s="1"/>
      <c r="AC1436" s="1"/>
      <c r="AD1436" s="50"/>
      <c r="AE1436" s="1"/>
      <c r="AL1436" s="3"/>
      <c r="AM1436" s="3"/>
      <c r="AN1436" s="1"/>
      <c r="AO1436" s="1"/>
      <c r="AP1436" s="1"/>
      <c r="AQ1436" s="1"/>
      <c r="AR1436" s="1"/>
      <c r="AS1436" s="1"/>
    </row>
    <row r="1437" spans="18:45" s="4" customFormat="1">
      <c r="R1437" s="1"/>
      <c r="S1437" s="1"/>
      <c r="T1437" s="1"/>
      <c r="U1437" s="1"/>
      <c r="V1437" s="1"/>
      <c r="W1437" s="1"/>
      <c r="X1437" s="1"/>
      <c r="Y1437" s="1"/>
      <c r="Z1437" s="1"/>
      <c r="AA1437" s="1"/>
      <c r="AB1437" s="1"/>
      <c r="AC1437" s="1"/>
      <c r="AD1437" s="50"/>
      <c r="AE1437" s="1"/>
      <c r="AL1437" s="3"/>
      <c r="AM1437" s="3"/>
      <c r="AN1437" s="1"/>
      <c r="AO1437" s="1"/>
      <c r="AP1437" s="1"/>
      <c r="AQ1437" s="1"/>
      <c r="AR1437" s="1"/>
      <c r="AS1437" s="1"/>
    </row>
    <row r="1438" spans="18:45" s="4" customFormat="1">
      <c r="R1438" s="1"/>
      <c r="S1438" s="1"/>
      <c r="T1438" s="1"/>
      <c r="U1438" s="1"/>
      <c r="V1438" s="1"/>
      <c r="W1438" s="1"/>
      <c r="X1438" s="1"/>
      <c r="Y1438" s="1"/>
      <c r="Z1438" s="1"/>
      <c r="AA1438" s="1"/>
      <c r="AB1438" s="1"/>
      <c r="AC1438" s="1"/>
      <c r="AD1438" s="50"/>
      <c r="AE1438" s="1"/>
      <c r="AL1438" s="3"/>
      <c r="AM1438" s="3"/>
      <c r="AN1438" s="1"/>
      <c r="AO1438" s="1"/>
      <c r="AP1438" s="1"/>
      <c r="AQ1438" s="1"/>
      <c r="AR1438" s="1"/>
      <c r="AS1438" s="1"/>
    </row>
    <row r="1439" spans="18:45" s="4" customFormat="1">
      <c r="R1439" s="1"/>
      <c r="S1439" s="1"/>
      <c r="T1439" s="1"/>
      <c r="U1439" s="1"/>
      <c r="V1439" s="1"/>
      <c r="W1439" s="1"/>
      <c r="X1439" s="1"/>
      <c r="Y1439" s="1"/>
      <c r="Z1439" s="1"/>
      <c r="AA1439" s="1"/>
      <c r="AB1439" s="1"/>
      <c r="AC1439" s="1"/>
      <c r="AD1439" s="50"/>
      <c r="AE1439" s="1"/>
      <c r="AL1439" s="3"/>
      <c r="AM1439" s="3"/>
      <c r="AN1439" s="1"/>
      <c r="AO1439" s="1"/>
      <c r="AP1439" s="1"/>
      <c r="AQ1439" s="1"/>
      <c r="AR1439" s="1"/>
      <c r="AS1439" s="1"/>
    </row>
    <row r="1440" spans="18:45" s="4" customFormat="1">
      <c r="R1440" s="1"/>
      <c r="S1440" s="1"/>
      <c r="T1440" s="1"/>
      <c r="U1440" s="1"/>
      <c r="V1440" s="1"/>
      <c r="W1440" s="1"/>
      <c r="X1440" s="1"/>
      <c r="Y1440" s="1"/>
      <c r="Z1440" s="1"/>
      <c r="AA1440" s="1"/>
      <c r="AB1440" s="1"/>
      <c r="AC1440" s="1"/>
      <c r="AD1440" s="50"/>
      <c r="AE1440" s="1"/>
      <c r="AL1440" s="3"/>
      <c r="AM1440" s="3"/>
      <c r="AN1440" s="1"/>
      <c r="AO1440" s="1"/>
      <c r="AP1440" s="1"/>
      <c r="AQ1440" s="1"/>
      <c r="AR1440" s="1"/>
      <c r="AS1440" s="1"/>
    </row>
    <row r="1441" spans="18:45" s="4" customFormat="1">
      <c r="R1441" s="1"/>
      <c r="S1441" s="1"/>
      <c r="T1441" s="1"/>
      <c r="U1441" s="1"/>
      <c r="V1441" s="1"/>
      <c r="W1441" s="1"/>
      <c r="X1441" s="1"/>
      <c r="Y1441" s="1"/>
      <c r="Z1441" s="1"/>
      <c r="AA1441" s="1"/>
      <c r="AB1441" s="1"/>
      <c r="AC1441" s="1"/>
      <c r="AD1441" s="50"/>
      <c r="AE1441" s="1"/>
      <c r="AL1441" s="3"/>
      <c r="AM1441" s="3"/>
      <c r="AN1441" s="1"/>
      <c r="AO1441" s="1"/>
      <c r="AP1441" s="1"/>
      <c r="AQ1441" s="1"/>
      <c r="AR1441" s="1"/>
      <c r="AS1441" s="1"/>
    </row>
    <row r="1442" spans="18:45" s="4" customFormat="1">
      <c r="R1442" s="1"/>
      <c r="S1442" s="1"/>
      <c r="T1442" s="1"/>
      <c r="U1442" s="1"/>
      <c r="V1442" s="1"/>
      <c r="W1442" s="1"/>
      <c r="X1442" s="1"/>
      <c r="Y1442" s="1"/>
      <c r="Z1442" s="1"/>
      <c r="AA1442" s="1"/>
      <c r="AB1442" s="1"/>
      <c r="AC1442" s="1"/>
      <c r="AD1442" s="50"/>
      <c r="AE1442" s="1"/>
      <c r="AL1442" s="3"/>
      <c r="AM1442" s="3"/>
      <c r="AN1442" s="1"/>
      <c r="AO1442" s="1"/>
      <c r="AP1442" s="1"/>
      <c r="AQ1442" s="1"/>
      <c r="AR1442" s="1"/>
      <c r="AS1442" s="1"/>
    </row>
    <row r="1443" spans="18:45" s="4" customFormat="1">
      <c r="R1443" s="1"/>
      <c r="S1443" s="1"/>
      <c r="T1443" s="1"/>
      <c r="U1443" s="1"/>
      <c r="V1443" s="1"/>
      <c r="W1443" s="1"/>
      <c r="X1443" s="1"/>
      <c r="Y1443" s="1"/>
      <c r="Z1443" s="1"/>
      <c r="AA1443" s="1"/>
      <c r="AB1443" s="1"/>
      <c r="AC1443" s="1"/>
      <c r="AD1443" s="50"/>
      <c r="AE1443" s="1"/>
      <c r="AL1443" s="3"/>
      <c r="AM1443" s="3"/>
      <c r="AN1443" s="1"/>
      <c r="AO1443" s="1"/>
      <c r="AP1443" s="1"/>
      <c r="AQ1443" s="1"/>
      <c r="AR1443" s="1"/>
      <c r="AS1443" s="1"/>
    </row>
    <row r="1444" spans="18:45" s="4" customFormat="1">
      <c r="R1444" s="1"/>
      <c r="S1444" s="1"/>
      <c r="T1444" s="1"/>
      <c r="U1444" s="1"/>
      <c r="V1444" s="1"/>
      <c r="W1444" s="1"/>
      <c r="X1444" s="1"/>
      <c r="Y1444" s="1"/>
      <c r="Z1444" s="1"/>
      <c r="AA1444" s="1"/>
      <c r="AB1444" s="1"/>
      <c r="AC1444" s="1"/>
      <c r="AD1444" s="50"/>
      <c r="AE1444" s="1"/>
      <c r="AL1444" s="3"/>
      <c r="AM1444" s="3"/>
      <c r="AN1444" s="1"/>
      <c r="AO1444" s="1"/>
      <c r="AP1444" s="1"/>
      <c r="AQ1444" s="1"/>
      <c r="AR1444" s="1"/>
      <c r="AS1444" s="1"/>
    </row>
    <row r="1445" spans="18:45" s="4" customFormat="1">
      <c r="R1445" s="1"/>
      <c r="S1445" s="1"/>
      <c r="T1445" s="1"/>
      <c r="U1445" s="1"/>
      <c r="V1445" s="1"/>
      <c r="W1445" s="1"/>
      <c r="X1445" s="1"/>
      <c r="Y1445" s="1"/>
      <c r="Z1445" s="1"/>
      <c r="AA1445" s="1"/>
      <c r="AB1445" s="1"/>
      <c r="AC1445" s="1"/>
      <c r="AD1445" s="50"/>
      <c r="AE1445" s="1"/>
      <c r="AL1445" s="3"/>
      <c r="AM1445" s="3"/>
      <c r="AN1445" s="1"/>
      <c r="AO1445" s="1"/>
      <c r="AP1445" s="1"/>
      <c r="AQ1445" s="1"/>
      <c r="AR1445" s="1"/>
      <c r="AS1445" s="1"/>
    </row>
    <row r="1446" spans="18:45" s="4" customFormat="1">
      <c r="R1446" s="1"/>
      <c r="S1446" s="1"/>
      <c r="T1446" s="1"/>
      <c r="U1446" s="1"/>
      <c r="V1446" s="1"/>
      <c r="W1446" s="1"/>
      <c r="X1446" s="1"/>
      <c r="Y1446" s="1"/>
      <c r="Z1446" s="1"/>
      <c r="AA1446" s="1"/>
      <c r="AB1446" s="1"/>
      <c r="AC1446" s="1"/>
      <c r="AD1446" s="50"/>
      <c r="AE1446" s="1"/>
      <c r="AL1446" s="3"/>
      <c r="AM1446" s="3"/>
      <c r="AN1446" s="1"/>
      <c r="AO1446" s="1"/>
      <c r="AP1446" s="1"/>
      <c r="AQ1446" s="1"/>
      <c r="AR1446" s="1"/>
      <c r="AS1446" s="1"/>
    </row>
    <row r="1447" spans="18:45" s="4" customFormat="1">
      <c r="R1447" s="1"/>
      <c r="S1447" s="1"/>
      <c r="T1447" s="1"/>
      <c r="U1447" s="1"/>
      <c r="V1447" s="1"/>
      <c r="W1447" s="1"/>
      <c r="X1447" s="1"/>
      <c r="Y1447" s="1"/>
      <c r="Z1447" s="1"/>
      <c r="AA1447" s="1"/>
      <c r="AB1447" s="1"/>
      <c r="AC1447" s="1"/>
      <c r="AD1447" s="50"/>
      <c r="AE1447" s="1"/>
      <c r="AL1447" s="3"/>
      <c r="AM1447" s="3"/>
      <c r="AN1447" s="1"/>
      <c r="AO1447" s="1"/>
      <c r="AP1447" s="1"/>
      <c r="AQ1447" s="1"/>
      <c r="AR1447" s="1"/>
      <c r="AS1447" s="1"/>
    </row>
    <row r="1448" spans="18:45" s="4" customFormat="1">
      <c r="R1448" s="1"/>
      <c r="S1448" s="1"/>
      <c r="T1448" s="1"/>
      <c r="U1448" s="1"/>
      <c r="V1448" s="1"/>
      <c r="W1448" s="1"/>
      <c r="X1448" s="1"/>
      <c r="Y1448" s="1"/>
      <c r="Z1448" s="1"/>
      <c r="AA1448" s="1"/>
      <c r="AB1448" s="1"/>
      <c r="AC1448" s="1"/>
      <c r="AD1448" s="50"/>
      <c r="AE1448" s="1"/>
      <c r="AL1448" s="3"/>
      <c r="AM1448" s="3"/>
      <c r="AN1448" s="1"/>
      <c r="AO1448" s="1"/>
      <c r="AP1448" s="1"/>
      <c r="AQ1448" s="1"/>
      <c r="AR1448" s="1"/>
      <c r="AS1448" s="1"/>
    </row>
    <row r="1449" spans="18:45" s="4" customFormat="1">
      <c r="R1449" s="1"/>
      <c r="S1449" s="1"/>
      <c r="T1449" s="1"/>
      <c r="U1449" s="1"/>
      <c r="V1449" s="1"/>
      <c r="W1449" s="1"/>
      <c r="X1449" s="1"/>
      <c r="Y1449" s="1"/>
      <c r="Z1449" s="1"/>
      <c r="AA1449" s="1"/>
      <c r="AB1449" s="1"/>
      <c r="AC1449" s="1"/>
      <c r="AD1449" s="50"/>
      <c r="AE1449" s="1"/>
      <c r="AL1449" s="3"/>
      <c r="AM1449" s="3"/>
      <c r="AN1449" s="1"/>
      <c r="AO1449" s="1"/>
      <c r="AP1449" s="1"/>
      <c r="AQ1449" s="1"/>
      <c r="AR1449" s="1"/>
      <c r="AS1449" s="1"/>
    </row>
    <row r="1450" spans="18:45" s="4" customFormat="1">
      <c r="R1450" s="1"/>
      <c r="S1450" s="1"/>
      <c r="T1450" s="1"/>
      <c r="U1450" s="1"/>
      <c r="V1450" s="1"/>
      <c r="W1450" s="1"/>
      <c r="X1450" s="1"/>
      <c r="Y1450" s="1"/>
      <c r="Z1450" s="1"/>
      <c r="AA1450" s="1"/>
      <c r="AB1450" s="1"/>
      <c r="AC1450" s="1"/>
      <c r="AD1450" s="50"/>
      <c r="AE1450" s="1"/>
      <c r="AL1450" s="3"/>
      <c r="AM1450" s="3"/>
      <c r="AN1450" s="1"/>
      <c r="AO1450" s="1"/>
      <c r="AP1450" s="1"/>
      <c r="AQ1450" s="1"/>
      <c r="AR1450" s="1"/>
      <c r="AS1450" s="1"/>
    </row>
    <row r="1451" spans="18:45" s="4" customFormat="1">
      <c r="R1451" s="1"/>
      <c r="S1451" s="1"/>
      <c r="T1451" s="1"/>
      <c r="U1451" s="1"/>
      <c r="V1451" s="1"/>
      <c r="W1451" s="1"/>
      <c r="X1451" s="1"/>
      <c r="Y1451" s="1"/>
      <c r="Z1451" s="1"/>
      <c r="AA1451" s="1"/>
      <c r="AB1451" s="1"/>
      <c r="AC1451" s="1"/>
      <c r="AD1451" s="50"/>
      <c r="AE1451" s="1"/>
      <c r="AL1451" s="3"/>
      <c r="AM1451" s="3"/>
      <c r="AN1451" s="1"/>
      <c r="AO1451" s="1"/>
      <c r="AP1451" s="1"/>
      <c r="AQ1451" s="1"/>
      <c r="AR1451" s="1"/>
      <c r="AS1451" s="1"/>
    </row>
    <row r="1452" spans="18:45" s="4" customFormat="1">
      <c r="R1452" s="1"/>
      <c r="S1452" s="1"/>
      <c r="T1452" s="1"/>
      <c r="U1452" s="1"/>
      <c r="V1452" s="1"/>
      <c r="W1452" s="1"/>
      <c r="X1452" s="1"/>
      <c r="Y1452" s="1"/>
      <c r="Z1452" s="1"/>
      <c r="AA1452" s="1"/>
      <c r="AB1452" s="1"/>
      <c r="AC1452" s="1"/>
      <c r="AD1452" s="50"/>
      <c r="AE1452" s="1"/>
      <c r="AL1452" s="3"/>
      <c r="AM1452" s="3"/>
      <c r="AN1452" s="1"/>
      <c r="AO1452" s="1"/>
      <c r="AP1452" s="1"/>
      <c r="AQ1452" s="1"/>
      <c r="AR1452" s="1"/>
      <c r="AS1452" s="1"/>
    </row>
    <row r="1453" spans="18:45" s="4" customFormat="1">
      <c r="R1453" s="1"/>
      <c r="S1453" s="1"/>
      <c r="T1453" s="1"/>
      <c r="U1453" s="1"/>
      <c r="V1453" s="1"/>
      <c r="W1453" s="1"/>
      <c r="X1453" s="1"/>
      <c r="Y1453" s="1"/>
      <c r="Z1453" s="1"/>
      <c r="AA1453" s="1"/>
      <c r="AB1453" s="1"/>
      <c r="AC1453" s="1"/>
      <c r="AD1453" s="50"/>
      <c r="AE1453" s="1"/>
      <c r="AL1453" s="3"/>
      <c r="AM1453" s="3"/>
      <c r="AN1453" s="1"/>
      <c r="AO1453" s="1"/>
      <c r="AP1453" s="1"/>
      <c r="AQ1453" s="1"/>
      <c r="AR1453" s="1"/>
      <c r="AS1453" s="1"/>
    </row>
    <row r="1454" spans="18:45" s="4" customFormat="1">
      <c r="R1454" s="1"/>
      <c r="S1454" s="1"/>
      <c r="T1454" s="1"/>
      <c r="U1454" s="1"/>
      <c r="V1454" s="1"/>
      <c r="W1454" s="1"/>
      <c r="X1454" s="1"/>
      <c r="Y1454" s="1"/>
      <c r="Z1454" s="1"/>
      <c r="AA1454" s="1"/>
      <c r="AB1454" s="1"/>
      <c r="AC1454" s="1"/>
      <c r="AD1454" s="50"/>
      <c r="AE1454" s="1"/>
      <c r="AL1454" s="3"/>
      <c r="AM1454" s="3"/>
      <c r="AN1454" s="1"/>
      <c r="AO1454" s="1"/>
      <c r="AP1454" s="1"/>
      <c r="AQ1454" s="1"/>
      <c r="AR1454" s="1"/>
      <c r="AS1454" s="1"/>
    </row>
    <row r="1455" spans="18:45" s="4" customFormat="1">
      <c r="R1455" s="1"/>
      <c r="S1455" s="1"/>
      <c r="T1455" s="1"/>
      <c r="U1455" s="1"/>
      <c r="V1455" s="1"/>
      <c r="W1455" s="1"/>
      <c r="X1455" s="1"/>
      <c r="Y1455" s="1"/>
      <c r="Z1455" s="1"/>
      <c r="AA1455" s="1"/>
      <c r="AB1455" s="1"/>
      <c r="AC1455" s="1"/>
      <c r="AD1455" s="50"/>
      <c r="AE1455" s="1"/>
      <c r="AL1455" s="3"/>
      <c r="AM1455" s="3"/>
      <c r="AN1455" s="1"/>
      <c r="AO1455" s="1"/>
      <c r="AP1455" s="1"/>
      <c r="AQ1455" s="1"/>
      <c r="AR1455" s="1"/>
      <c r="AS1455" s="1"/>
    </row>
    <row r="1456" spans="18:45" s="4" customFormat="1">
      <c r="R1456" s="1"/>
      <c r="S1456" s="1"/>
      <c r="T1456" s="1"/>
      <c r="U1456" s="1"/>
      <c r="V1456" s="1"/>
      <c r="W1456" s="1"/>
      <c r="X1456" s="1"/>
      <c r="Y1456" s="1"/>
      <c r="Z1456" s="1"/>
      <c r="AA1456" s="1"/>
      <c r="AB1456" s="1"/>
      <c r="AC1456" s="1"/>
      <c r="AD1456" s="50"/>
      <c r="AE1456" s="1"/>
      <c r="AL1456" s="3"/>
      <c r="AM1456" s="3"/>
      <c r="AN1456" s="1"/>
      <c r="AO1456" s="1"/>
      <c r="AP1456" s="1"/>
      <c r="AQ1456" s="1"/>
      <c r="AR1456" s="1"/>
      <c r="AS1456" s="1"/>
    </row>
    <row r="1457" spans="18:45" s="4" customFormat="1">
      <c r="R1457" s="1"/>
      <c r="S1457" s="1"/>
      <c r="T1457" s="1"/>
      <c r="U1457" s="1"/>
      <c r="V1457" s="1"/>
      <c r="W1457" s="1"/>
      <c r="X1457" s="1"/>
      <c r="Y1457" s="1"/>
      <c r="Z1457" s="1"/>
      <c r="AA1457" s="1"/>
      <c r="AB1457" s="1"/>
      <c r="AC1457" s="1"/>
      <c r="AD1457" s="50"/>
      <c r="AE1457" s="1"/>
      <c r="AL1457" s="3"/>
      <c r="AM1457" s="3"/>
      <c r="AN1457" s="1"/>
      <c r="AO1457" s="1"/>
      <c r="AP1457" s="1"/>
      <c r="AQ1457" s="1"/>
      <c r="AR1457" s="1"/>
      <c r="AS1457" s="1"/>
    </row>
    <row r="1458" spans="18:45" s="4" customFormat="1">
      <c r="R1458" s="1"/>
      <c r="S1458" s="1"/>
      <c r="T1458" s="1"/>
      <c r="U1458" s="1"/>
      <c r="V1458" s="1"/>
      <c r="W1458" s="1"/>
      <c r="X1458" s="1"/>
      <c r="Y1458" s="1"/>
      <c r="Z1458" s="1"/>
      <c r="AA1458" s="1"/>
      <c r="AB1458" s="1"/>
      <c r="AC1458" s="1"/>
      <c r="AD1458" s="50"/>
      <c r="AE1458" s="1"/>
      <c r="AL1458" s="3"/>
      <c r="AM1458" s="3"/>
      <c r="AN1458" s="1"/>
      <c r="AO1458" s="1"/>
      <c r="AP1458" s="1"/>
      <c r="AQ1458" s="1"/>
      <c r="AR1458" s="1"/>
      <c r="AS1458" s="1"/>
    </row>
    <row r="1459" spans="18:45" s="4" customFormat="1">
      <c r="R1459" s="1"/>
      <c r="S1459" s="1"/>
      <c r="T1459" s="1"/>
      <c r="U1459" s="1"/>
      <c r="V1459" s="1"/>
      <c r="W1459" s="1"/>
      <c r="X1459" s="1"/>
      <c r="Y1459" s="1"/>
      <c r="Z1459" s="1"/>
      <c r="AA1459" s="1"/>
      <c r="AB1459" s="1"/>
      <c r="AC1459" s="1"/>
      <c r="AD1459" s="50"/>
      <c r="AE1459" s="1"/>
      <c r="AL1459" s="3"/>
      <c r="AM1459" s="3"/>
      <c r="AN1459" s="1"/>
      <c r="AO1459" s="1"/>
      <c r="AP1459" s="1"/>
      <c r="AQ1459" s="1"/>
      <c r="AR1459" s="1"/>
      <c r="AS1459" s="1"/>
    </row>
    <row r="1460" spans="18:45" s="4" customFormat="1">
      <c r="R1460" s="1"/>
      <c r="S1460" s="1"/>
      <c r="T1460" s="1"/>
      <c r="U1460" s="1"/>
      <c r="V1460" s="1"/>
      <c r="W1460" s="1"/>
      <c r="X1460" s="1"/>
      <c r="Y1460" s="1"/>
      <c r="Z1460" s="1"/>
      <c r="AA1460" s="1"/>
      <c r="AB1460" s="1"/>
      <c r="AC1460" s="1"/>
      <c r="AD1460" s="50"/>
      <c r="AE1460" s="1"/>
      <c r="AL1460" s="3"/>
      <c r="AM1460" s="3"/>
      <c r="AN1460" s="1"/>
      <c r="AO1460" s="1"/>
      <c r="AP1460" s="1"/>
      <c r="AQ1460" s="1"/>
      <c r="AR1460" s="1"/>
      <c r="AS1460" s="1"/>
    </row>
    <row r="1461" spans="18:45" s="4" customFormat="1">
      <c r="R1461" s="1"/>
      <c r="S1461" s="1"/>
      <c r="T1461" s="1"/>
      <c r="U1461" s="1"/>
      <c r="V1461" s="1"/>
      <c r="W1461" s="1"/>
      <c r="X1461" s="1"/>
      <c r="Y1461" s="1"/>
      <c r="Z1461" s="1"/>
      <c r="AA1461" s="1"/>
      <c r="AB1461" s="1"/>
      <c r="AC1461" s="1"/>
      <c r="AD1461" s="50"/>
      <c r="AE1461" s="1"/>
      <c r="AL1461" s="3"/>
      <c r="AM1461" s="3"/>
      <c r="AN1461" s="1"/>
      <c r="AO1461" s="1"/>
      <c r="AP1461" s="1"/>
      <c r="AQ1461" s="1"/>
      <c r="AR1461" s="1"/>
      <c r="AS1461" s="1"/>
    </row>
    <row r="1462" spans="18:45" s="4" customFormat="1">
      <c r="R1462" s="1"/>
      <c r="S1462" s="1"/>
      <c r="T1462" s="1"/>
      <c r="U1462" s="1"/>
      <c r="V1462" s="1"/>
      <c r="W1462" s="1"/>
      <c r="X1462" s="1"/>
      <c r="Y1462" s="1"/>
      <c r="Z1462" s="1"/>
      <c r="AA1462" s="1"/>
      <c r="AB1462" s="1"/>
      <c r="AC1462" s="1"/>
      <c r="AD1462" s="50"/>
      <c r="AE1462" s="1"/>
      <c r="AL1462" s="3"/>
      <c r="AM1462" s="3"/>
      <c r="AN1462" s="1"/>
      <c r="AO1462" s="1"/>
      <c r="AP1462" s="1"/>
      <c r="AQ1462" s="1"/>
      <c r="AR1462" s="1"/>
      <c r="AS1462" s="1"/>
    </row>
    <row r="1463" spans="18:45" s="4" customFormat="1">
      <c r="R1463" s="1"/>
      <c r="S1463" s="1"/>
      <c r="T1463" s="1"/>
      <c r="U1463" s="1"/>
      <c r="V1463" s="1"/>
      <c r="W1463" s="1"/>
      <c r="X1463" s="1"/>
      <c r="Y1463" s="1"/>
      <c r="Z1463" s="1"/>
      <c r="AA1463" s="1"/>
      <c r="AB1463" s="1"/>
      <c r="AC1463" s="1"/>
      <c r="AD1463" s="50"/>
      <c r="AE1463" s="1"/>
      <c r="AL1463" s="3"/>
      <c r="AM1463" s="3"/>
      <c r="AN1463" s="1"/>
      <c r="AO1463" s="1"/>
      <c r="AP1463" s="1"/>
      <c r="AQ1463" s="1"/>
      <c r="AR1463" s="1"/>
      <c r="AS1463" s="1"/>
    </row>
    <row r="1464" spans="18:45" s="4" customFormat="1">
      <c r="R1464" s="1"/>
      <c r="S1464" s="1"/>
      <c r="T1464" s="1"/>
      <c r="U1464" s="1"/>
      <c r="V1464" s="1"/>
      <c r="W1464" s="1"/>
      <c r="X1464" s="1"/>
      <c r="Y1464" s="1"/>
      <c r="Z1464" s="1"/>
      <c r="AA1464" s="1"/>
      <c r="AB1464" s="1"/>
      <c r="AC1464" s="1"/>
      <c r="AD1464" s="50"/>
      <c r="AE1464" s="1"/>
      <c r="AL1464" s="3"/>
      <c r="AM1464" s="3"/>
      <c r="AN1464" s="1"/>
      <c r="AO1464" s="1"/>
      <c r="AP1464" s="1"/>
      <c r="AQ1464" s="1"/>
      <c r="AR1464" s="1"/>
      <c r="AS1464" s="1"/>
    </row>
    <row r="1465" spans="18:45" s="4" customFormat="1">
      <c r="R1465" s="1"/>
      <c r="S1465" s="1"/>
      <c r="T1465" s="1"/>
      <c r="U1465" s="1"/>
      <c r="V1465" s="1"/>
      <c r="W1465" s="1"/>
      <c r="X1465" s="1"/>
      <c r="Y1465" s="1"/>
      <c r="Z1465" s="1"/>
      <c r="AA1465" s="1"/>
      <c r="AB1465" s="1"/>
      <c r="AC1465" s="1"/>
      <c r="AD1465" s="50"/>
      <c r="AE1465" s="1"/>
      <c r="AL1465" s="3"/>
      <c r="AM1465" s="3"/>
      <c r="AN1465" s="1"/>
      <c r="AO1465" s="1"/>
      <c r="AP1465" s="1"/>
      <c r="AQ1465" s="1"/>
      <c r="AR1465" s="1"/>
      <c r="AS1465" s="1"/>
    </row>
    <row r="1466" spans="18:45" s="4" customFormat="1">
      <c r="R1466" s="1"/>
      <c r="S1466" s="1"/>
      <c r="T1466" s="1"/>
      <c r="U1466" s="1"/>
      <c r="V1466" s="1"/>
      <c r="W1466" s="1"/>
      <c r="X1466" s="1"/>
      <c r="Y1466" s="1"/>
      <c r="Z1466" s="1"/>
      <c r="AA1466" s="1"/>
      <c r="AB1466" s="1"/>
      <c r="AC1466" s="1"/>
      <c r="AD1466" s="50"/>
      <c r="AE1466" s="1"/>
      <c r="AL1466" s="3"/>
      <c r="AM1466" s="3"/>
      <c r="AN1466" s="1"/>
      <c r="AO1466" s="1"/>
      <c r="AP1466" s="1"/>
      <c r="AQ1466" s="1"/>
      <c r="AR1466" s="1"/>
      <c r="AS1466" s="1"/>
    </row>
    <row r="1467" spans="18:45" s="4" customFormat="1">
      <c r="R1467" s="1"/>
      <c r="S1467" s="1"/>
      <c r="T1467" s="1"/>
      <c r="U1467" s="1"/>
      <c r="V1467" s="1"/>
      <c r="W1467" s="1"/>
      <c r="X1467" s="1"/>
      <c r="Y1467" s="1"/>
      <c r="Z1467" s="1"/>
      <c r="AA1467" s="1"/>
      <c r="AB1467" s="1"/>
      <c r="AC1467" s="1"/>
      <c r="AD1467" s="50"/>
      <c r="AE1467" s="1"/>
      <c r="AL1467" s="3"/>
      <c r="AM1467" s="3"/>
      <c r="AN1467" s="1"/>
      <c r="AO1467" s="1"/>
      <c r="AP1467" s="1"/>
      <c r="AQ1467" s="1"/>
      <c r="AR1467" s="1"/>
      <c r="AS1467" s="1"/>
    </row>
    <row r="1468" spans="18:45" s="4" customFormat="1">
      <c r="R1468" s="1"/>
      <c r="S1468" s="1"/>
      <c r="T1468" s="1"/>
      <c r="U1468" s="1"/>
      <c r="V1468" s="1"/>
      <c r="W1468" s="1"/>
      <c r="X1468" s="1"/>
      <c r="Y1468" s="1"/>
      <c r="Z1468" s="1"/>
      <c r="AA1468" s="1"/>
      <c r="AB1468" s="1"/>
      <c r="AC1468" s="1"/>
      <c r="AD1468" s="50"/>
      <c r="AE1468" s="1"/>
      <c r="AL1468" s="3"/>
      <c r="AM1468" s="3"/>
      <c r="AN1468" s="1"/>
      <c r="AO1468" s="1"/>
      <c r="AP1468" s="1"/>
      <c r="AQ1468" s="1"/>
      <c r="AR1468" s="1"/>
      <c r="AS1468" s="1"/>
    </row>
    <row r="1469" spans="18:45" s="4" customFormat="1">
      <c r="R1469" s="1"/>
      <c r="S1469" s="1"/>
      <c r="T1469" s="1"/>
      <c r="U1469" s="1"/>
      <c r="V1469" s="1"/>
      <c r="W1469" s="1"/>
      <c r="X1469" s="1"/>
      <c r="Y1469" s="1"/>
      <c r="Z1469" s="1"/>
      <c r="AA1469" s="1"/>
      <c r="AB1469" s="1"/>
      <c r="AC1469" s="1"/>
      <c r="AD1469" s="50"/>
      <c r="AE1469" s="1"/>
      <c r="AL1469" s="3"/>
      <c r="AM1469" s="3"/>
      <c r="AN1469" s="1"/>
      <c r="AO1469" s="1"/>
      <c r="AP1469" s="1"/>
      <c r="AQ1469" s="1"/>
      <c r="AR1469" s="1"/>
      <c r="AS1469" s="1"/>
    </row>
    <row r="1470" spans="18:45" s="4" customFormat="1">
      <c r="R1470" s="1"/>
      <c r="S1470" s="1"/>
      <c r="T1470" s="1"/>
      <c r="U1470" s="1"/>
      <c r="V1470" s="1"/>
      <c r="W1470" s="1"/>
      <c r="X1470" s="1"/>
      <c r="Y1470" s="1"/>
      <c r="Z1470" s="1"/>
      <c r="AA1470" s="1"/>
      <c r="AB1470" s="1"/>
      <c r="AC1470" s="1"/>
      <c r="AD1470" s="50"/>
      <c r="AE1470" s="1"/>
      <c r="AL1470" s="3"/>
      <c r="AM1470" s="3"/>
      <c r="AN1470" s="1"/>
      <c r="AO1470" s="1"/>
      <c r="AP1470" s="1"/>
      <c r="AQ1470" s="1"/>
      <c r="AR1470" s="1"/>
      <c r="AS1470" s="1"/>
    </row>
    <row r="1471" spans="18:45" s="4" customFormat="1">
      <c r="R1471" s="1"/>
      <c r="S1471" s="1"/>
      <c r="T1471" s="1"/>
      <c r="U1471" s="1"/>
      <c r="V1471" s="1"/>
      <c r="W1471" s="1"/>
      <c r="X1471" s="1"/>
      <c r="Y1471" s="1"/>
      <c r="Z1471" s="1"/>
      <c r="AA1471" s="1"/>
      <c r="AB1471" s="1"/>
      <c r="AC1471" s="1"/>
      <c r="AD1471" s="50"/>
      <c r="AE1471" s="1"/>
      <c r="AL1471" s="3"/>
      <c r="AM1471" s="3"/>
      <c r="AN1471" s="1"/>
      <c r="AO1471" s="1"/>
      <c r="AP1471" s="1"/>
      <c r="AQ1471" s="1"/>
      <c r="AR1471" s="1"/>
      <c r="AS1471" s="1"/>
    </row>
    <row r="1472" spans="18:45" s="4" customFormat="1">
      <c r="R1472" s="1"/>
      <c r="S1472" s="1"/>
      <c r="T1472" s="1"/>
      <c r="U1472" s="1"/>
      <c r="V1472" s="1"/>
      <c r="W1472" s="1"/>
      <c r="X1472" s="1"/>
      <c r="Y1472" s="1"/>
      <c r="Z1472" s="1"/>
      <c r="AA1472" s="1"/>
      <c r="AB1472" s="1"/>
      <c r="AC1472" s="1"/>
      <c r="AD1472" s="50"/>
      <c r="AE1472" s="1"/>
      <c r="AL1472" s="3"/>
      <c r="AM1472" s="3"/>
      <c r="AN1472" s="1"/>
      <c r="AO1472" s="1"/>
      <c r="AP1472" s="1"/>
      <c r="AQ1472" s="1"/>
      <c r="AR1472" s="1"/>
      <c r="AS1472" s="1"/>
    </row>
    <row r="1473" spans="18:45" s="4" customFormat="1">
      <c r="R1473" s="1"/>
      <c r="S1473" s="1"/>
      <c r="T1473" s="1"/>
      <c r="U1473" s="1"/>
      <c r="V1473" s="1"/>
      <c r="W1473" s="1"/>
      <c r="X1473" s="1"/>
      <c r="Y1473" s="1"/>
      <c r="Z1473" s="1"/>
      <c r="AA1473" s="1"/>
      <c r="AB1473" s="1"/>
      <c r="AC1473" s="1"/>
      <c r="AD1473" s="50"/>
      <c r="AE1473" s="1"/>
      <c r="AL1473" s="3"/>
      <c r="AM1473" s="3"/>
      <c r="AN1473" s="1"/>
      <c r="AO1473" s="1"/>
      <c r="AP1473" s="1"/>
      <c r="AQ1473" s="1"/>
      <c r="AR1473" s="1"/>
      <c r="AS1473" s="1"/>
    </row>
    <row r="1474" spans="18:45" s="4" customFormat="1">
      <c r="R1474" s="1"/>
      <c r="S1474" s="1"/>
      <c r="T1474" s="1"/>
      <c r="U1474" s="1"/>
      <c r="V1474" s="1"/>
      <c r="W1474" s="1"/>
      <c r="X1474" s="1"/>
      <c r="Y1474" s="1"/>
      <c r="Z1474" s="1"/>
      <c r="AA1474" s="1"/>
      <c r="AB1474" s="1"/>
      <c r="AC1474" s="1"/>
      <c r="AD1474" s="50"/>
      <c r="AE1474" s="1"/>
      <c r="AL1474" s="3"/>
      <c r="AM1474" s="3"/>
      <c r="AN1474" s="1"/>
      <c r="AO1474" s="1"/>
      <c r="AP1474" s="1"/>
      <c r="AQ1474" s="1"/>
      <c r="AR1474" s="1"/>
      <c r="AS1474" s="1"/>
    </row>
    <row r="1475" spans="18:45" s="4" customFormat="1">
      <c r="R1475" s="1"/>
      <c r="S1475" s="1"/>
      <c r="T1475" s="1"/>
      <c r="U1475" s="1"/>
      <c r="V1475" s="1"/>
      <c r="W1475" s="1"/>
      <c r="X1475" s="1"/>
      <c r="Y1475" s="1"/>
      <c r="Z1475" s="1"/>
      <c r="AA1475" s="1"/>
      <c r="AB1475" s="1"/>
      <c r="AC1475" s="1"/>
      <c r="AD1475" s="50"/>
      <c r="AE1475" s="1"/>
      <c r="AL1475" s="3"/>
      <c r="AM1475" s="3"/>
      <c r="AN1475" s="1"/>
      <c r="AO1475" s="1"/>
      <c r="AP1475" s="1"/>
      <c r="AQ1475" s="1"/>
      <c r="AR1475" s="1"/>
      <c r="AS1475" s="1"/>
    </row>
    <row r="1476" spans="18:45" s="4" customFormat="1">
      <c r="R1476" s="1"/>
      <c r="S1476" s="1"/>
      <c r="T1476" s="1"/>
      <c r="U1476" s="1"/>
      <c r="V1476" s="1"/>
      <c r="W1476" s="1"/>
      <c r="X1476" s="1"/>
      <c r="Y1476" s="1"/>
      <c r="Z1476" s="1"/>
      <c r="AA1476" s="1"/>
      <c r="AB1476" s="1"/>
      <c r="AC1476" s="1"/>
      <c r="AD1476" s="50"/>
      <c r="AE1476" s="1"/>
      <c r="AL1476" s="3"/>
      <c r="AM1476" s="3"/>
      <c r="AN1476" s="1"/>
      <c r="AO1476" s="1"/>
      <c r="AP1476" s="1"/>
      <c r="AQ1476" s="1"/>
      <c r="AR1476" s="1"/>
      <c r="AS1476" s="1"/>
    </row>
    <row r="1477" spans="18:45" s="4" customFormat="1">
      <c r="R1477" s="1"/>
      <c r="S1477" s="1"/>
      <c r="T1477" s="1"/>
      <c r="U1477" s="1"/>
      <c r="V1477" s="1"/>
      <c r="W1477" s="1"/>
      <c r="X1477" s="1"/>
      <c r="Y1477" s="1"/>
      <c r="Z1477" s="1"/>
      <c r="AA1477" s="1"/>
      <c r="AB1477" s="1"/>
      <c r="AC1477" s="1"/>
      <c r="AD1477" s="50"/>
      <c r="AE1477" s="1"/>
      <c r="AL1477" s="3"/>
      <c r="AM1477" s="3"/>
      <c r="AN1477" s="1"/>
      <c r="AO1477" s="1"/>
      <c r="AP1477" s="1"/>
      <c r="AQ1477" s="1"/>
      <c r="AR1477" s="1"/>
      <c r="AS1477" s="1"/>
    </row>
    <row r="1478" spans="18:45" s="4" customFormat="1">
      <c r="R1478" s="1"/>
      <c r="S1478" s="1"/>
      <c r="T1478" s="1"/>
      <c r="U1478" s="1"/>
      <c r="V1478" s="1"/>
      <c r="W1478" s="1"/>
      <c r="X1478" s="1"/>
      <c r="Y1478" s="1"/>
      <c r="Z1478" s="1"/>
      <c r="AA1478" s="1"/>
      <c r="AB1478" s="1"/>
      <c r="AC1478" s="1"/>
      <c r="AD1478" s="50"/>
      <c r="AE1478" s="1"/>
      <c r="AL1478" s="3"/>
      <c r="AM1478" s="3"/>
      <c r="AN1478" s="1"/>
      <c r="AO1478" s="1"/>
      <c r="AP1478" s="1"/>
      <c r="AQ1478" s="1"/>
      <c r="AR1478" s="1"/>
      <c r="AS1478" s="1"/>
    </row>
    <row r="1479" spans="18:45" s="4" customFormat="1">
      <c r="R1479" s="1"/>
      <c r="S1479" s="1"/>
      <c r="T1479" s="1"/>
      <c r="U1479" s="1"/>
      <c r="V1479" s="1"/>
      <c r="W1479" s="1"/>
      <c r="X1479" s="1"/>
      <c r="Y1479" s="1"/>
      <c r="Z1479" s="1"/>
      <c r="AA1479" s="1"/>
      <c r="AB1479" s="1"/>
      <c r="AC1479" s="1"/>
      <c r="AD1479" s="50"/>
      <c r="AE1479" s="1"/>
      <c r="AL1479" s="3"/>
      <c r="AM1479" s="3"/>
      <c r="AN1479" s="1"/>
      <c r="AO1479" s="1"/>
      <c r="AP1479" s="1"/>
      <c r="AQ1479" s="1"/>
      <c r="AR1479" s="1"/>
      <c r="AS1479" s="1"/>
    </row>
    <row r="1480" spans="18:45" s="4" customFormat="1">
      <c r="R1480" s="1"/>
      <c r="S1480" s="1"/>
      <c r="T1480" s="1"/>
      <c r="U1480" s="1"/>
      <c r="V1480" s="1"/>
      <c r="W1480" s="1"/>
      <c r="X1480" s="1"/>
      <c r="Y1480" s="1"/>
      <c r="Z1480" s="1"/>
      <c r="AA1480" s="1"/>
      <c r="AB1480" s="1"/>
      <c r="AC1480" s="1"/>
      <c r="AD1480" s="50"/>
      <c r="AE1480" s="1"/>
      <c r="AL1480" s="3"/>
      <c r="AM1480" s="3"/>
      <c r="AN1480" s="1"/>
      <c r="AO1480" s="1"/>
      <c r="AP1480" s="1"/>
      <c r="AQ1480" s="1"/>
      <c r="AR1480" s="1"/>
      <c r="AS1480" s="1"/>
    </row>
    <row r="1481" spans="18:45" s="4" customFormat="1">
      <c r="R1481" s="1"/>
      <c r="S1481" s="1"/>
      <c r="T1481" s="1"/>
      <c r="U1481" s="1"/>
      <c r="V1481" s="1"/>
      <c r="W1481" s="1"/>
      <c r="X1481" s="1"/>
      <c r="Y1481" s="1"/>
      <c r="Z1481" s="1"/>
      <c r="AA1481" s="1"/>
      <c r="AB1481" s="1"/>
      <c r="AC1481" s="1"/>
      <c r="AD1481" s="50"/>
      <c r="AE1481" s="1"/>
      <c r="AL1481" s="3"/>
      <c r="AM1481" s="3"/>
      <c r="AN1481" s="1"/>
      <c r="AO1481" s="1"/>
      <c r="AP1481" s="1"/>
      <c r="AQ1481" s="1"/>
      <c r="AR1481" s="1"/>
      <c r="AS1481" s="1"/>
    </row>
    <row r="1482" spans="18:45" s="4" customFormat="1">
      <c r="R1482" s="1"/>
      <c r="S1482" s="1"/>
      <c r="T1482" s="1"/>
      <c r="U1482" s="1"/>
      <c r="V1482" s="1"/>
      <c r="W1482" s="1"/>
      <c r="X1482" s="1"/>
      <c r="Y1482" s="1"/>
      <c r="Z1482" s="1"/>
      <c r="AA1482" s="1"/>
      <c r="AB1482" s="1"/>
      <c r="AC1482" s="1"/>
      <c r="AD1482" s="50"/>
      <c r="AE1482" s="1"/>
      <c r="AL1482" s="3"/>
      <c r="AM1482" s="3"/>
      <c r="AN1482" s="1"/>
      <c r="AO1482" s="1"/>
      <c r="AP1482" s="1"/>
      <c r="AQ1482" s="1"/>
      <c r="AR1482" s="1"/>
      <c r="AS1482" s="1"/>
    </row>
    <row r="1483" spans="18:45" s="4" customFormat="1">
      <c r="R1483" s="1"/>
      <c r="S1483" s="1"/>
      <c r="T1483" s="1"/>
      <c r="U1483" s="1"/>
      <c r="V1483" s="1"/>
      <c r="W1483" s="1"/>
      <c r="X1483" s="1"/>
      <c r="Y1483" s="1"/>
      <c r="Z1483" s="1"/>
      <c r="AA1483" s="1"/>
      <c r="AB1483" s="1"/>
      <c r="AC1483" s="1"/>
      <c r="AD1483" s="50"/>
      <c r="AE1483" s="1"/>
      <c r="AL1483" s="3"/>
      <c r="AM1483" s="3"/>
      <c r="AN1483" s="1"/>
      <c r="AO1483" s="1"/>
      <c r="AP1483" s="1"/>
      <c r="AQ1483" s="1"/>
      <c r="AR1483" s="1"/>
      <c r="AS1483" s="1"/>
    </row>
    <row r="1484" spans="18:45" s="4" customFormat="1">
      <c r="R1484" s="1"/>
      <c r="S1484" s="1"/>
      <c r="T1484" s="1"/>
      <c r="U1484" s="1"/>
      <c r="V1484" s="1"/>
      <c r="W1484" s="1"/>
      <c r="X1484" s="1"/>
      <c r="Y1484" s="1"/>
      <c r="Z1484" s="1"/>
      <c r="AA1484" s="1"/>
      <c r="AB1484" s="1"/>
      <c r="AC1484" s="1"/>
      <c r="AD1484" s="50"/>
      <c r="AE1484" s="1"/>
      <c r="AL1484" s="3"/>
      <c r="AM1484" s="3"/>
      <c r="AN1484" s="1"/>
      <c r="AO1484" s="1"/>
      <c r="AP1484" s="1"/>
      <c r="AQ1484" s="1"/>
      <c r="AR1484" s="1"/>
      <c r="AS1484" s="1"/>
    </row>
    <row r="1485" spans="18:45" s="4" customFormat="1">
      <c r="R1485" s="1"/>
      <c r="S1485" s="1"/>
      <c r="T1485" s="1"/>
      <c r="U1485" s="1"/>
      <c r="V1485" s="1"/>
      <c r="W1485" s="1"/>
      <c r="X1485" s="1"/>
      <c r="Y1485" s="1"/>
      <c r="Z1485" s="1"/>
      <c r="AA1485" s="1"/>
      <c r="AB1485" s="1"/>
      <c r="AC1485" s="1"/>
      <c r="AD1485" s="50"/>
      <c r="AE1485" s="1"/>
      <c r="AL1485" s="3"/>
      <c r="AM1485" s="3"/>
      <c r="AN1485" s="1"/>
      <c r="AO1485" s="1"/>
      <c r="AP1485" s="1"/>
      <c r="AQ1485" s="1"/>
      <c r="AR1485" s="1"/>
      <c r="AS1485" s="1"/>
    </row>
    <row r="1486" spans="18:45" s="4" customFormat="1">
      <c r="R1486" s="1"/>
      <c r="S1486" s="1"/>
      <c r="T1486" s="1"/>
      <c r="U1486" s="1"/>
      <c r="V1486" s="1"/>
      <c r="W1486" s="1"/>
      <c r="X1486" s="1"/>
      <c r="Y1486" s="1"/>
      <c r="Z1486" s="1"/>
      <c r="AA1486" s="1"/>
      <c r="AB1486" s="1"/>
      <c r="AC1486" s="1"/>
      <c r="AD1486" s="50"/>
      <c r="AE1486" s="1"/>
      <c r="AL1486" s="3"/>
      <c r="AM1486" s="3"/>
      <c r="AN1486" s="1"/>
      <c r="AO1486" s="1"/>
      <c r="AP1486" s="1"/>
      <c r="AQ1486" s="1"/>
      <c r="AR1486" s="1"/>
      <c r="AS1486" s="1"/>
    </row>
    <row r="1487" spans="18:45" s="4" customFormat="1">
      <c r="R1487" s="1"/>
      <c r="S1487" s="1"/>
      <c r="T1487" s="1"/>
      <c r="U1487" s="1"/>
      <c r="V1487" s="1"/>
      <c r="W1487" s="1"/>
      <c r="X1487" s="1"/>
      <c r="Y1487" s="1"/>
      <c r="Z1487" s="1"/>
      <c r="AA1487" s="1"/>
      <c r="AB1487" s="1"/>
      <c r="AC1487" s="1"/>
      <c r="AD1487" s="50"/>
      <c r="AE1487" s="1"/>
      <c r="AL1487" s="3"/>
      <c r="AM1487" s="3"/>
      <c r="AN1487" s="1"/>
      <c r="AO1487" s="1"/>
      <c r="AP1487" s="1"/>
      <c r="AQ1487" s="1"/>
      <c r="AR1487" s="1"/>
      <c r="AS1487" s="1"/>
    </row>
    <row r="1488" spans="18:45" s="4" customFormat="1">
      <c r="R1488" s="1"/>
      <c r="S1488" s="1"/>
      <c r="T1488" s="1"/>
      <c r="U1488" s="1"/>
      <c r="V1488" s="1"/>
      <c r="W1488" s="1"/>
      <c r="X1488" s="1"/>
      <c r="Y1488" s="1"/>
      <c r="Z1488" s="1"/>
      <c r="AA1488" s="1"/>
      <c r="AB1488" s="1"/>
      <c r="AC1488" s="1"/>
      <c r="AD1488" s="50"/>
      <c r="AE1488" s="1"/>
      <c r="AL1488" s="3"/>
      <c r="AM1488" s="3"/>
      <c r="AN1488" s="1"/>
      <c r="AO1488" s="1"/>
      <c r="AP1488" s="1"/>
      <c r="AQ1488" s="1"/>
      <c r="AR1488" s="1"/>
      <c r="AS1488" s="1"/>
    </row>
    <row r="1489" spans="18:45" s="4" customFormat="1">
      <c r="R1489" s="1"/>
      <c r="S1489" s="1"/>
      <c r="T1489" s="1"/>
      <c r="U1489" s="1"/>
      <c r="V1489" s="1"/>
      <c r="W1489" s="1"/>
      <c r="X1489" s="1"/>
      <c r="Y1489" s="1"/>
      <c r="Z1489" s="1"/>
      <c r="AA1489" s="1"/>
      <c r="AB1489" s="1"/>
      <c r="AC1489" s="1"/>
      <c r="AD1489" s="50"/>
      <c r="AE1489" s="1"/>
      <c r="AL1489" s="3"/>
      <c r="AM1489" s="3"/>
      <c r="AN1489" s="1"/>
      <c r="AO1489" s="1"/>
      <c r="AP1489" s="1"/>
      <c r="AQ1489" s="1"/>
      <c r="AR1489" s="1"/>
      <c r="AS1489" s="1"/>
    </row>
    <row r="1490" spans="18:45" s="4" customFormat="1">
      <c r="R1490" s="1"/>
      <c r="S1490" s="1"/>
      <c r="T1490" s="1"/>
      <c r="U1490" s="1"/>
      <c r="V1490" s="1"/>
      <c r="W1490" s="1"/>
      <c r="X1490" s="1"/>
      <c r="Y1490" s="1"/>
      <c r="Z1490" s="1"/>
      <c r="AA1490" s="1"/>
      <c r="AB1490" s="1"/>
      <c r="AC1490" s="1"/>
      <c r="AD1490" s="50"/>
      <c r="AE1490" s="1"/>
      <c r="AL1490" s="3"/>
      <c r="AM1490" s="3"/>
      <c r="AN1490" s="1"/>
      <c r="AO1490" s="1"/>
      <c r="AP1490" s="1"/>
      <c r="AQ1490" s="1"/>
      <c r="AR1490" s="1"/>
      <c r="AS1490" s="1"/>
    </row>
    <row r="1491" spans="18:45" s="4" customFormat="1">
      <c r="R1491" s="1"/>
      <c r="S1491" s="1"/>
      <c r="T1491" s="1"/>
      <c r="U1491" s="1"/>
      <c r="V1491" s="1"/>
      <c r="W1491" s="1"/>
      <c r="X1491" s="1"/>
      <c r="Y1491" s="1"/>
      <c r="Z1491" s="1"/>
      <c r="AA1491" s="1"/>
      <c r="AB1491" s="1"/>
      <c r="AC1491" s="1"/>
      <c r="AD1491" s="50"/>
      <c r="AE1491" s="1"/>
      <c r="AL1491" s="3"/>
      <c r="AM1491" s="3"/>
      <c r="AN1491" s="1"/>
      <c r="AO1491" s="1"/>
      <c r="AP1491" s="1"/>
      <c r="AQ1491" s="1"/>
      <c r="AR1491" s="1"/>
      <c r="AS1491" s="1"/>
    </row>
    <row r="1492" spans="18:45" s="4" customFormat="1">
      <c r="R1492" s="1"/>
      <c r="S1492" s="1"/>
      <c r="T1492" s="1"/>
      <c r="U1492" s="1"/>
      <c r="V1492" s="1"/>
      <c r="W1492" s="1"/>
      <c r="X1492" s="1"/>
      <c r="Y1492" s="1"/>
      <c r="Z1492" s="1"/>
      <c r="AA1492" s="1"/>
      <c r="AB1492" s="1"/>
      <c r="AC1492" s="1"/>
      <c r="AD1492" s="50"/>
      <c r="AE1492" s="1"/>
      <c r="AL1492" s="3"/>
      <c r="AM1492" s="3"/>
      <c r="AN1492" s="1"/>
      <c r="AO1492" s="1"/>
      <c r="AP1492" s="1"/>
      <c r="AQ1492" s="1"/>
      <c r="AR1492" s="1"/>
      <c r="AS1492" s="1"/>
    </row>
    <row r="1493" spans="18:45" s="4" customFormat="1">
      <c r="R1493" s="1"/>
      <c r="S1493" s="1"/>
      <c r="T1493" s="1"/>
      <c r="U1493" s="1"/>
      <c r="V1493" s="1"/>
      <c r="W1493" s="1"/>
      <c r="X1493" s="1"/>
      <c r="Y1493" s="1"/>
      <c r="Z1493" s="1"/>
      <c r="AA1493" s="1"/>
      <c r="AB1493" s="1"/>
      <c r="AC1493" s="1"/>
      <c r="AD1493" s="50"/>
      <c r="AE1493" s="1"/>
      <c r="AL1493" s="3"/>
      <c r="AM1493" s="3"/>
      <c r="AN1493" s="1"/>
      <c r="AO1493" s="1"/>
      <c r="AP1493" s="1"/>
      <c r="AQ1493" s="1"/>
      <c r="AR1493" s="1"/>
      <c r="AS1493" s="1"/>
    </row>
    <row r="1494" spans="18:45" s="4" customFormat="1">
      <c r="R1494" s="1"/>
      <c r="S1494" s="1"/>
      <c r="T1494" s="1"/>
      <c r="U1494" s="1"/>
      <c r="V1494" s="1"/>
      <c r="W1494" s="1"/>
      <c r="X1494" s="1"/>
      <c r="Y1494" s="1"/>
      <c r="Z1494" s="1"/>
      <c r="AA1494" s="1"/>
      <c r="AB1494" s="1"/>
      <c r="AC1494" s="1"/>
      <c r="AD1494" s="50"/>
      <c r="AE1494" s="1"/>
      <c r="AL1494" s="3"/>
      <c r="AM1494" s="3"/>
      <c r="AN1494" s="1"/>
      <c r="AO1494" s="1"/>
      <c r="AP1494" s="1"/>
      <c r="AQ1494" s="1"/>
      <c r="AR1494" s="1"/>
      <c r="AS1494" s="1"/>
    </row>
    <row r="1495" spans="18:45" s="4" customFormat="1">
      <c r="R1495" s="1"/>
      <c r="S1495" s="1"/>
      <c r="T1495" s="1"/>
      <c r="U1495" s="1"/>
      <c r="V1495" s="1"/>
      <c r="W1495" s="1"/>
      <c r="X1495" s="1"/>
      <c r="Y1495" s="1"/>
      <c r="Z1495" s="1"/>
      <c r="AA1495" s="1"/>
      <c r="AB1495" s="1"/>
      <c r="AC1495" s="1"/>
      <c r="AD1495" s="50"/>
      <c r="AE1495" s="1"/>
      <c r="AL1495" s="3"/>
      <c r="AM1495" s="3"/>
      <c r="AN1495" s="1"/>
      <c r="AO1495" s="1"/>
      <c r="AP1495" s="1"/>
      <c r="AQ1495" s="1"/>
      <c r="AR1495" s="1"/>
      <c r="AS1495" s="1"/>
    </row>
    <row r="1496" spans="18:45" s="4" customFormat="1">
      <c r="R1496" s="1"/>
      <c r="S1496" s="1"/>
      <c r="T1496" s="1"/>
      <c r="U1496" s="1"/>
      <c r="V1496" s="1"/>
      <c r="W1496" s="1"/>
      <c r="X1496" s="1"/>
      <c r="Y1496" s="1"/>
      <c r="Z1496" s="1"/>
      <c r="AA1496" s="1"/>
      <c r="AB1496" s="1"/>
      <c r="AC1496" s="1"/>
      <c r="AD1496" s="50"/>
      <c r="AE1496" s="1"/>
      <c r="AL1496" s="3"/>
      <c r="AM1496" s="3"/>
      <c r="AN1496" s="1"/>
      <c r="AO1496" s="1"/>
      <c r="AP1496" s="1"/>
      <c r="AQ1496" s="1"/>
      <c r="AR1496" s="1"/>
      <c r="AS1496" s="1"/>
    </row>
    <row r="1497" spans="18:45" s="4" customFormat="1">
      <c r="R1497" s="1"/>
      <c r="S1497" s="1"/>
      <c r="T1497" s="1"/>
      <c r="U1497" s="1"/>
      <c r="V1497" s="1"/>
      <c r="W1497" s="1"/>
      <c r="X1497" s="1"/>
      <c r="Y1497" s="1"/>
      <c r="Z1497" s="1"/>
      <c r="AA1497" s="1"/>
      <c r="AB1497" s="1"/>
      <c r="AC1497" s="1"/>
      <c r="AD1497" s="50"/>
      <c r="AE1497" s="1"/>
      <c r="AL1497" s="3"/>
      <c r="AM1497" s="3"/>
      <c r="AN1497" s="1"/>
      <c r="AO1497" s="1"/>
      <c r="AP1497" s="1"/>
      <c r="AQ1497" s="1"/>
      <c r="AR1497" s="1"/>
      <c r="AS1497" s="1"/>
    </row>
    <row r="1498" spans="18:45" s="4" customFormat="1">
      <c r="R1498" s="1"/>
      <c r="S1498" s="1"/>
      <c r="T1498" s="1"/>
      <c r="U1498" s="1"/>
      <c r="V1498" s="1"/>
      <c r="W1498" s="1"/>
      <c r="X1498" s="1"/>
      <c r="Y1498" s="1"/>
      <c r="Z1498" s="1"/>
      <c r="AA1498" s="1"/>
      <c r="AB1498" s="1"/>
      <c r="AC1498" s="1"/>
      <c r="AD1498" s="50"/>
      <c r="AE1498" s="1"/>
      <c r="AL1498" s="3"/>
      <c r="AM1498" s="3"/>
      <c r="AN1498" s="1"/>
      <c r="AO1498" s="1"/>
      <c r="AP1498" s="1"/>
      <c r="AQ1498" s="1"/>
      <c r="AR1498" s="1"/>
      <c r="AS1498" s="1"/>
    </row>
    <row r="1499" spans="18:45" s="4" customFormat="1">
      <c r="R1499" s="1"/>
      <c r="S1499" s="1"/>
      <c r="T1499" s="1"/>
      <c r="U1499" s="1"/>
      <c r="V1499" s="1"/>
      <c r="W1499" s="1"/>
      <c r="X1499" s="1"/>
      <c r="Y1499" s="1"/>
      <c r="Z1499" s="1"/>
      <c r="AA1499" s="1"/>
      <c r="AB1499" s="1"/>
      <c r="AC1499" s="1"/>
      <c r="AD1499" s="50"/>
      <c r="AE1499" s="1"/>
      <c r="AL1499" s="3"/>
      <c r="AM1499" s="3"/>
      <c r="AN1499" s="1"/>
      <c r="AO1499" s="1"/>
      <c r="AP1499" s="1"/>
      <c r="AQ1499" s="1"/>
      <c r="AR1499" s="1"/>
      <c r="AS1499" s="1"/>
    </row>
    <row r="1500" spans="18:45" s="4" customFormat="1">
      <c r="R1500" s="1"/>
      <c r="S1500" s="1"/>
      <c r="T1500" s="1"/>
      <c r="U1500" s="1"/>
      <c r="V1500" s="1"/>
      <c r="W1500" s="1"/>
      <c r="X1500" s="1"/>
      <c r="Y1500" s="1"/>
      <c r="Z1500" s="1"/>
      <c r="AA1500" s="1"/>
      <c r="AB1500" s="1"/>
      <c r="AC1500" s="1"/>
      <c r="AD1500" s="50"/>
      <c r="AE1500" s="1"/>
      <c r="AL1500" s="3"/>
      <c r="AM1500" s="3"/>
      <c r="AN1500" s="1"/>
      <c r="AO1500" s="1"/>
      <c r="AP1500" s="1"/>
      <c r="AQ1500" s="1"/>
      <c r="AR1500" s="1"/>
      <c r="AS1500" s="1"/>
    </row>
    <row r="1501" spans="18:45" s="4" customFormat="1">
      <c r="R1501" s="1"/>
      <c r="S1501" s="1"/>
      <c r="T1501" s="1"/>
      <c r="U1501" s="1"/>
      <c r="V1501" s="1"/>
      <c r="W1501" s="1"/>
      <c r="X1501" s="1"/>
      <c r="Y1501" s="1"/>
      <c r="Z1501" s="1"/>
      <c r="AA1501" s="1"/>
      <c r="AB1501" s="1"/>
      <c r="AC1501" s="1"/>
      <c r="AD1501" s="50"/>
      <c r="AE1501" s="1"/>
      <c r="AL1501" s="3"/>
      <c r="AM1501" s="3"/>
      <c r="AN1501" s="1"/>
      <c r="AO1501" s="1"/>
      <c r="AP1501" s="1"/>
      <c r="AQ1501" s="1"/>
      <c r="AR1501" s="1"/>
      <c r="AS1501" s="1"/>
    </row>
  </sheetData>
  <mergeCells count="27">
    <mergeCell ref="A7:B7"/>
    <mergeCell ref="C7:F7"/>
    <mergeCell ref="A8:B8"/>
    <mergeCell ref="A11:B11"/>
    <mergeCell ref="A6:B6"/>
    <mergeCell ref="C6:F6"/>
    <mergeCell ref="H6:K6"/>
    <mergeCell ref="A4:B4"/>
    <mergeCell ref="C4:F4"/>
    <mergeCell ref="H4:K4"/>
    <mergeCell ref="N4:O4"/>
    <mergeCell ref="N5:O5"/>
    <mergeCell ref="A5:B5"/>
    <mergeCell ref="C5:F5"/>
    <mergeCell ref="H5:K5"/>
    <mergeCell ref="A1:P1"/>
    <mergeCell ref="N3:O3"/>
    <mergeCell ref="A3:B3"/>
    <mergeCell ref="C3:F3"/>
    <mergeCell ref="H3:K3"/>
    <mergeCell ref="A13:O26"/>
    <mergeCell ref="C11:F11"/>
    <mergeCell ref="C8:F8"/>
    <mergeCell ref="A9:B9"/>
    <mergeCell ref="C9:F9"/>
    <mergeCell ref="A10:B10"/>
    <mergeCell ref="C10:F10"/>
  </mergeCells>
  <conditionalFormatting sqref="W2:W76">
    <cfRule type="cellIs" dxfId="2" priority="1" operator="greaterThan">
      <formula>$L$6</formula>
    </cfRule>
  </conditionalFormatting>
  <conditionalFormatting sqref="AC2:AC76">
    <cfRule type="expression" dxfId="1" priority="2">
      <formula>AC2="FAIL"</formula>
    </cfRule>
    <cfRule type="expression" dxfId="0" priority="3">
      <formula>AC2="PASS"</formula>
    </cfRule>
  </conditionalFormatting>
  <dataValidations count="1">
    <dataValidation type="whole" allowBlank="1" showInputMessage="1" showErrorMessage="1" error="Must be greater than 5" sqref="L3" xr:uid="{B177E68C-EAD5-4E47-AA88-0942CBA6887B}">
      <formula1>5</formula1>
      <formula2>1000</formula2>
    </dataValidation>
  </dataValidations>
  <pageMargins left="0.7" right="0.7" top="0.75" bottom="0.75" header="0.3" footer="0.3"/>
  <pageSetup paperSize="9"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Disclaimer</vt:lpstr>
      <vt:lpstr>Revision</vt:lpstr>
      <vt:lpstr>Installation Info&amp;Instructions</vt:lpstr>
      <vt:lpstr>Annex B - Acceptance Test</vt:lpstr>
      <vt:lpstr>Annex C - Ongoing Performance</vt:lpstr>
      <vt:lpstr>'Annex C - Ongoing Performance'!IDSS</vt:lpstr>
      <vt:lpstr>'Annex C - Ongoing Performance'!IDWCA</vt:lpstr>
      <vt:lpstr>'Annex C - Ongoing Performance'!Location</vt:lpstr>
      <vt:lpstr>'Annex C - Ongoing Performance'!Product</vt:lpstr>
      <vt:lpstr>'Annex C - Ongoing Performance'!PtsQty</vt:lpstr>
      <vt:lpstr>'Annex C - Ongoing Performance'!UncertWCAvSamp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gpotten@usa.net</dc:creator>
  <cp:lastModifiedBy>Anchal Cryer</cp:lastModifiedBy>
  <dcterms:created xsi:type="dcterms:W3CDTF">2023-04-29T16:20:32Z</dcterms:created>
  <dcterms:modified xsi:type="dcterms:W3CDTF">2025-08-07T15:57:40Z</dcterms:modified>
</cp:coreProperties>
</file>